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Financial Reports\FY22\8 21\"/>
    </mc:Choice>
  </mc:AlternateContent>
  <bookViews>
    <workbookView xWindow="240" yWindow="3255" windowWidth="12045" windowHeight="2685"/>
  </bookViews>
  <sheets>
    <sheet name="Income Statement" sheetId="1" r:id="rId1"/>
    <sheet name="Sheet1" sheetId="2" state="hidden" r:id="rId2"/>
    <sheet name="Income Statement Bar Charts" sheetId="3" r:id="rId3"/>
  </sheets>
  <definedNames>
    <definedName name="_xlnm.Print_Titles" localSheetId="0">'Income Statement'!$2:$11</definedName>
  </definedNames>
  <calcPr calcId="162913"/>
</workbook>
</file>

<file path=xl/calcChain.xml><?xml version="1.0" encoding="utf-8"?>
<calcChain xmlns="http://schemas.openxmlformats.org/spreadsheetml/2006/main">
  <c r="L15" i="2" l="1"/>
  <c r="L16" i="2"/>
  <c r="L17" i="2"/>
  <c r="L18" i="2"/>
  <c r="L19" i="2"/>
  <c r="L20" i="2"/>
  <c r="L21" i="2"/>
  <c r="L23" i="2"/>
  <c r="L24" i="2"/>
  <c r="L25" i="2"/>
  <c r="L27" i="2"/>
  <c r="L28" i="2"/>
  <c r="L29" i="2"/>
  <c r="L30" i="2"/>
  <c r="L31" i="2"/>
  <c r="L32" i="2"/>
  <c r="L33" i="2"/>
  <c r="L34" i="2"/>
  <c r="L36" i="2"/>
  <c r="L37" i="2"/>
  <c r="L38" i="2"/>
  <c r="L39" i="2"/>
  <c r="L40" i="2"/>
  <c r="L42" i="2"/>
  <c r="L43" i="2"/>
  <c r="L44" i="2"/>
  <c r="L45" i="2"/>
  <c r="L47" i="2"/>
  <c r="L48" i="2"/>
  <c r="L49" i="2"/>
  <c r="L50" i="2"/>
  <c r="L51" i="2"/>
  <c r="L53" i="2"/>
  <c r="L54" i="2"/>
  <c r="L55" i="2"/>
  <c r="L56" i="2"/>
  <c r="L57" i="2"/>
  <c r="L59" i="2"/>
  <c r="L60" i="2"/>
  <c r="L61" i="2"/>
  <c r="L62" i="2"/>
  <c r="L64" i="2"/>
  <c r="L65" i="2"/>
  <c r="L66" i="2"/>
  <c r="L68" i="2"/>
  <c r="L69" i="2"/>
  <c r="L70" i="2"/>
  <c r="L71" i="2"/>
  <c r="L72" i="2"/>
  <c r="L73" i="2"/>
  <c r="L75" i="2"/>
  <c r="L77" i="2"/>
  <c r="L78" i="2"/>
  <c r="L79" i="2"/>
  <c r="L80" i="2"/>
  <c r="L81" i="2"/>
  <c r="L82" i="2"/>
  <c r="L83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30" i="2"/>
  <c r="L131" i="2"/>
  <c r="L132" i="2"/>
  <c r="L133" i="2"/>
  <c r="L134" i="2"/>
  <c r="L136" i="2"/>
  <c r="L137" i="2"/>
  <c r="L139" i="2"/>
  <c r="L141" i="2"/>
  <c r="L14" i="2"/>
  <c r="J15" i="2"/>
  <c r="J16" i="2"/>
  <c r="J17" i="2"/>
  <c r="J18" i="2"/>
  <c r="J19" i="2"/>
  <c r="J20" i="2"/>
  <c r="J21" i="2"/>
  <c r="J23" i="2"/>
  <c r="J24" i="2"/>
  <c r="J25" i="2"/>
  <c r="J27" i="2"/>
  <c r="J28" i="2"/>
  <c r="J29" i="2"/>
  <c r="J30" i="2"/>
  <c r="J31" i="2"/>
  <c r="J32" i="2"/>
  <c r="J33" i="2"/>
  <c r="J34" i="2"/>
  <c r="J36" i="2"/>
  <c r="J37" i="2"/>
  <c r="J38" i="2"/>
  <c r="J39" i="2"/>
  <c r="J40" i="2"/>
  <c r="J42" i="2"/>
  <c r="J43" i="2"/>
  <c r="J44" i="2"/>
  <c r="J45" i="2"/>
  <c r="J47" i="2"/>
  <c r="J48" i="2"/>
  <c r="J49" i="2"/>
  <c r="J50" i="2"/>
  <c r="J51" i="2"/>
  <c r="J53" i="2"/>
  <c r="J54" i="2"/>
  <c r="J55" i="2"/>
  <c r="J56" i="2"/>
  <c r="J57" i="2"/>
  <c r="J59" i="2"/>
  <c r="J60" i="2"/>
  <c r="J61" i="2"/>
  <c r="J62" i="2"/>
  <c r="J64" i="2"/>
  <c r="J65" i="2"/>
  <c r="J66" i="2"/>
  <c r="J68" i="2"/>
  <c r="J69" i="2"/>
  <c r="J70" i="2"/>
  <c r="J71" i="2"/>
  <c r="J72" i="2"/>
  <c r="J73" i="2"/>
  <c r="J75" i="2"/>
  <c r="J77" i="2"/>
  <c r="J78" i="2"/>
  <c r="J79" i="2"/>
  <c r="J80" i="2"/>
  <c r="J81" i="2"/>
  <c r="J82" i="2"/>
  <c r="J83" i="2"/>
  <c r="J85" i="2"/>
  <c r="J86" i="2"/>
  <c r="J87" i="2"/>
  <c r="J88" i="2"/>
  <c r="J89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30" i="2"/>
  <c r="J131" i="2"/>
  <c r="J132" i="2"/>
  <c r="J133" i="2"/>
  <c r="J134" i="2"/>
  <c r="J136" i="2"/>
  <c r="J137" i="2"/>
  <c r="J139" i="2"/>
  <c r="J141" i="2"/>
  <c r="J14" i="2"/>
  <c r="H15" i="2"/>
  <c r="H16" i="2"/>
  <c r="H17" i="2"/>
  <c r="H18" i="2"/>
  <c r="H19" i="2"/>
  <c r="H20" i="2"/>
  <c r="H21" i="2"/>
  <c r="H23" i="2"/>
  <c r="H24" i="2"/>
  <c r="H25" i="2"/>
  <c r="H27" i="2"/>
  <c r="H28" i="2"/>
  <c r="H29" i="2"/>
  <c r="H30" i="2"/>
  <c r="H31" i="2"/>
  <c r="H32" i="2"/>
  <c r="H33" i="2"/>
  <c r="H34" i="2"/>
  <c r="H36" i="2"/>
  <c r="H37" i="2"/>
  <c r="H38" i="2"/>
  <c r="H39" i="2"/>
  <c r="H40" i="2"/>
  <c r="H42" i="2"/>
  <c r="H43" i="2"/>
  <c r="H44" i="2"/>
  <c r="H45" i="2"/>
  <c r="H47" i="2"/>
  <c r="H48" i="2"/>
  <c r="H49" i="2"/>
  <c r="H50" i="2"/>
  <c r="H51" i="2"/>
  <c r="H53" i="2"/>
  <c r="H54" i="2"/>
  <c r="H55" i="2"/>
  <c r="H56" i="2"/>
  <c r="H57" i="2"/>
  <c r="H59" i="2"/>
  <c r="H60" i="2"/>
  <c r="H61" i="2"/>
  <c r="H62" i="2"/>
  <c r="H64" i="2"/>
  <c r="H65" i="2"/>
  <c r="H66" i="2"/>
  <c r="H68" i="2"/>
  <c r="H69" i="2"/>
  <c r="H70" i="2"/>
  <c r="H71" i="2"/>
  <c r="H72" i="2"/>
  <c r="H73" i="2"/>
  <c r="H75" i="2"/>
  <c r="H77" i="2"/>
  <c r="H78" i="2"/>
  <c r="H79" i="2"/>
  <c r="H80" i="2"/>
  <c r="H81" i="2"/>
  <c r="H82" i="2"/>
  <c r="H83" i="2"/>
  <c r="H85" i="2"/>
  <c r="H86" i="2"/>
  <c r="H87" i="2"/>
  <c r="H88" i="2"/>
  <c r="H89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30" i="2"/>
  <c r="H131" i="2"/>
  <c r="H132" i="2"/>
  <c r="H133" i="2"/>
  <c r="H134" i="2"/>
  <c r="H136" i="2"/>
  <c r="H137" i="2"/>
  <c r="H139" i="2"/>
  <c r="H141" i="2"/>
  <c r="H14" i="2"/>
  <c r="F15" i="2"/>
  <c r="F16" i="2"/>
  <c r="F17" i="2"/>
  <c r="F18" i="2"/>
  <c r="F19" i="2"/>
  <c r="F20" i="2"/>
  <c r="F21" i="2"/>
  <c r="F23" i="2"/>
  <c r="F24" i="2"/>
  <c r="F25" i="2"/>
  <c r="F27" i="2"/>
  <c r="F28" i="2"/>
  <c r="F29" i="2"/>
  <c r="F30" i="2"/>
  <c r="F31" i="2"/>
  <c r="F32" i="2"/>
  <c r="F33" i="2"/>
  <c r="F34" i="2"/>
  <c r="F36" i="2"/>
  <c r="F37" i="2"/>
  <c r="F38" i="2"/>
  <c r="F39" i="2"/>
  <c r="F40" i="2"/>
  <c r="F42" i="2"/>
  <c r="F43" i="2"/>
  <c r="F44" i="2"/>
  <c r="F45" i="2"/>
  <c r="F47" i="2"/>
  <c r="F48" i="2"/>
  <c r="F49" i="2"/>
  <c r="F50" i="2"/>
  <c r="F51" i="2"/>
  <c r="F53" i="2"/>
  <c r="F54" i="2"/>
  <c r="F55" i="2"/>
  <c r="F56" i="2"/>
  <c r="F57" i="2"/>
  <c r="F59" i="2"/>
  <c r="F60" i="2"/>
  <c r="F61" i="2"/>
  <c r="F62" i="2"/>
  <c r="F64" i="2"/>
  <c r="F65" i="2"/>
  <c r="F66" i="2"/>
  <c r="F68" i="2"/>
  <c r="F69" i="2"/>
  <c r="F70" i="2"/>
  <c r="F71" i="2"/>
  <c r="F72" i="2"/>
  <c r="F73" i="2"/>
  <c r="F75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30" i="2"/>
  <c r="F131" i="2"/>
  <c r="F132" i="2"/>
  <c r="F133" i="2"/>
  <c r="F134" i="2"/>
  <c r="F136" i="2"/>
  <c r="F137" i="2"/>
  <c r="F139" i="2"/>
  <c r="F141" i="2"/>
  <c r="F14" i="2"/>
  <c r="D15" i="2"/>
  <c r="D16" i="2"/>
  <c r="D17" i="2"/>
  <c r="D18" i="2"/>
  <c r="D19" i="2"/>
  <c r="D20" i="2"/>
  <c r="D21" i="2"/>
  <c r="D23" i="2"/>
  <c r="D24" i="2"/>
  <c r="D25" i="2"/>
  <c r="D27" i="2"/>
  <c r="D28" i="2"/>
  <c r="D29" i="2"/>
  <c r="D30" i="2"/>
  <c r="D31" i="2"/>
  <c r="D32" i="2"/>
  <c r="D33" i="2"/>
  <c r="D34" i="2"/>
  <c r="D36" i="2"/>
  <c r="D37" i="2"/>
  <c r="D38" i="2"/>
  <c r="D39" i="2"/>
  <c r="D40" i="2"/>
  <c r="D42" i="2"/>
  <c r="D43" i="2"/>
  <c r="D44" i="2"/>
  <c r="D45" i="2"/>
  <c r="D47" i="2"/>
  <c r="D48" i="2"/>
  <c r="D49" i="2"/>
  <c r="D50" i="2"/>
  <c r="D51" i="2"/>
  <c r="D52" i="2"/>
  <c r="D53" i="2"/>
  <c r="D54" i="2"/>
  <c r="D55" i="2"/>
  <c r="D56" i="2"/>
  <c r="D57" i="2"/>
  <c r="D59" i="2"/>
  <c r="D60" i="2"/>
  <c r="D61" i="2"/>
  <c r="D62" i="2"/>
  <c r="D64" i="2"/>
  <c r="D65" i="2"/>
  <c r="D66" i="2"/>
  <c r="D68" i="2"/>
  <c r="D69" i="2"/>
  <c r="D70" i="2"/>
  <c r="D71" i="2"/>
  <c r="D72" i="2"/>
  <c r="D73" i="2"/>
  <c r="D75" i="2"/>
  <c r="D77" i="2"/>
  <c r="D78" i="2"/>
  <c r="D79" i="2"/>
  <c r="D80" i="2"/>
  <c r="D81" i="2"/>
  <c r="D82" i="2"/>
  <c r="D83" i="2"/>
  <c r="D85" i="2"/>
  <c r="D86" i="2"/>
  <c r="D87" i="2"/>
  <c r="D88" i="2"/>
  <c r="D89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30" i="2"/>
  <c r="D131" i="2"/>
  <c r="D132" i="2"/>
  <c r="D133" i="2"/>
  <c r="D134" i="2"/>
  <c r="D136" i="2"/>
  <c r="D137" i="2"/>
  <c r="D139" i="2"/>
  <c r="D141" i="2"/>
  <c r="D14" i="2"/>
  <c r="B15" i="2"/>
  <c r="B16" i="2"/>
  <c r="B17" i="2"/>
  <c r="B18" i="2"/>
  <c r="B19" i="2"/>
  <c r="B20" i="2"/>
  <c r="B21" i="2"/>
  <c r="B23" i="2"/>
  <c r="B24" i="2"/>
  <c r="B25" i="2"/>
  <c r="B27" i="2"/>
  <c r="B28" i="2"/>
  <c r="B29" i="2"/>
  <c r="B30" i="2"/>
  <c r="B31" i="2"/>
  <c r="B32" i="2"/>
  <c r="B33" i="2"/>
  <c r="B34" i="2"/>
  <c r="B36" i="2"/>
  <c r="B37" i="2"/>
  <c r="B38" i="2"/>
  <c r="B39" i="2"/>
  <c r="B40" i="2"/>
  <c r="B42" i="2"/>
  <c r="B43" i="2"/>
  <c r="B44" i="2"/>
  <c r="B45" i="2"/>
  <c r="B47" i="2"/>
  <c r="B48" i="2"/>
  <c r="B49" i="2"/>
  <c r="B50" i="2"/>
  <c r="B51" i="2"/>
  <c r="B53" i="2"/>
  <c r="B54" i="2"/>
  <c r="B55" i="2"/>
  <c r="B56" i="2"/>
  <c r="B57" i="2"/>
  <c r="B59" i="2"/>
  <c r="B60" i="2"/>
  <c r="B61" i="2"/>
  <c r="B62" i="2"/>
  <c r="B64" i="2"/>
  <c r="B65" i="2"/>
  <c r="B66" i="2"/>
  <c r="B68" i="2"/>
  <c r="B69" i="2"/>
  <c r="B70" i="2"/>
  <c r="B71" i="2"/>
  <c r="B72" i="2"/>
  <c r="B73" i="2"/>
  <c r="B75" i="2"/>
  <c r="B77" i="2"/>
  <c r="B78" i="2"/>
  <c r="B79" i="2"/>
  <c r="B80" i="2"/>
  <c r="B81" i="2"/>
  <c r="B82" i="2"/>
  <c r="B83" i="2"/>
  <c r="B85" i="2"/>
  <c r="B86" i="2"/>
  <c r="B87" i="2"/>
  <c r="B88" i="2"/>
  <c r="B89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0" i="2"/>
  <c r="B131" i="2"/>
  <c r="B132" i="2"/>
  <c r="B133" i="2"/>
  <c r="B134" i="2"/>
  <c r="B136" i="2"/>
  <c r="B137" i="2"/>
  <c r="B139" i="2"/>
  <c r="B141" i="2"/>
  <c r="B14" i="2"/>
  <c r="P129" i="1"/>
  <c r="L129" i="2" s="1"/>
  <c r="J35" i="1"/>
  <c r="H35" i="2" s="1"/>
  <c r="J129" i="1"/>
  <c r="H129" i="2" s="1"/>
  <c r="B58" i="1"/>
  <c r="B58" i="2" s="1"/>
  <c r="N56" i="1"/>
  <c r="O56" i="1" s="1"/>
  <c r="H63" i="1"/>
  <c r="F63" i="2" s="1"/>
  <c r="O106" i="1"/>
  <c r="F106" i="1"/>
  <c r="G106" i="1" s="1"/>
  <c r="F88" i="1"/>
  <c r="G88" i="1" s="1"/>
  <c r="J41" i="1"/>
  <c r="H41" i="2" s="1"/>
  <c r="D129" i="1"/>
  <c r="D129" i="2" s="1"/>
  <c r="L74" i="1"/>
  <c r="J74" i="2" s="1"/>
  <c r="B67" i="1"/>
  <c r="B67" i="2" s="1"/>
  <c r="F56" i="1"/>
  <c r="G56" i="1" s="1"/>
  <c r="F57" i="1"/>
  <c r="G57" i="1" s="1"/>
  <c r="H84" i="1"/>
  <c r="P138" i="1"/>
  <c r="L138" i="2" s="1"/>
  <c r="J58" i="1"/>
  <c r="H58" i="2" s="1"/>
  <c r="O137" i="1"/>
  <c r="N94" i="1"/>
  <c r="O94" i="1" s="1"/>
  <c r="N95" i="1"/>
  <c r="O95" i="1" s="1"/>
  <c r="N96" i="1"/>
  <c r="O96" i="1" s="1"/>
  <c r="N97" i="1"/>
  <c r="O97" i="1" s="1"/>
  <c r="N98" i="1"/>
  <c r="O98" i="1" s="1"/>
  <c r="N99" i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F39" i="1"/>
  <c r="G39" i="1" s="1"/>
  <c r="F40" i="1"/>
  <c r="G40" i="1" s="1"/>
  <c r="N138" i="1"/>
  <c r="L138" i="1"/>
  <c r="J138" i="2" s="1"/>
  <c r="J138" i="1"/>
  <c r="H138" i="2" s="1"/>
  <c r="H138" i="1"/>
  <c r="F138" i="2" s="1"/>
  <c r="F138" i="1"/>
  <c r="D138" i="1"/>
  <c r="D138" i="2" s="1"/>
  <c r="B138" i="1"/>
  <c r="B138" i="2" s="1"/>
  <c r="H22" i="1"/>
  <c r="F22" i="2" s="1"/>
  <c r="H26" i="1"/>
  <c r="F26" i="2" s="1"/>
  <c r="H35" i="1"/>
  <c r="H41" i="1"/>
  <c r="F41" i="2" s="1"/>
  <c r="H46" i="1"/>
  <c r="F46" i="2" s="1"/>
  <c r="H52" i="1"/>
  <c r="F52" i="2" s="1"/>
  <c r="H58" i="1"/>
  <c r="F58" i="2" s="1"/>
  <c r="H67" i="1"/>
  <c r="F67" i="2" s="1"/>
  <c r="H74" i="1"/>
  <c r="F74" i="2" s="1"/>
  <c r="H90" i="1"/>
  <c r="F90" i="2" s="1"/>
  <c r="H129" i="1"/>
  <c r="H135" i="1"/>
  <c r="F135" i="2" s="1"/>
  <c r="F14" i="1"/>
  <c r="G14" i="1" s="1"/>
  <c r="N14" i="1"/>
  <c r="O14" i="1" s="1"/>
  <c r="B129" i="1"/>
  <c r="B129" i="2" s="1"/>
  <c r="B22" i="1"/>
  <c r="B22" i="2" s="1"/>
  <c r="F132" i="1"/>
  <c r="G132" i="1" s="1"/>
  <c r="F133" i="1"/>
  <c r="G133" i="1" s="1"/>
  <c r="F134" i="1"/>
  <c r="G134" i="1" s="1"/>
  <c r="F131" i="1"/>
  <c r="G131" i="1" s="1"/>
  <c r="F96" i="1"/>
  <c r="G96" i="1" s="1"/>
  <c r="N131" i="1"/>
  <c r="O131" i="1" s="1"/>
  <c r="J135" i="1"/>
  <c r="H135" i="2" s="1"/>
  <c r="N79" i="1"/>
  <c r="O79" i="1" s="1"/>
  <c r="F95" i="1"/>
  <c r="G95" i="1" s="1"/>
  <c r="B63" i="1"/>
  <c r="B63" i="2" s="1"/>
  <c r="N61" i="1"/>
  <c r="N63" i="1" s="1"/>
  <c r="J22" i="1"/>
  <c r="H22" i="2" s="1"/>
  <c r="L129" i="1"/>
  <c r="J129" i="2" s="1"/>
  <c r="F79" i="1"/>
  <c r="G79" i="1" s="1"/>
  <c r="J84" i="1"/>
  <c r="N70" i="1"/>
  <c r="O70" i="1" s="1"/>
  <c r="L67" i="1"/>
  <c r="J67" i="2" s="1"/>
  <c r="N57" i="1"/>
  <c r="O57" i="1" s="1"/>
  <c r="N50" i="1"/>
  <c r="O50" i="1" s="1"/>
  <c r="L41" i="1"/>
  <c r="J41" i="2" s="1"/>
  <c r="L26" i="1"/>
  <c r="N20" i="1"/>
  <c r="O20" i="1" s="1"/>
  <c r="N19" i="1"/>
  <c r="O19" i="1" s="1"/>
  <c r="N17" i="1"/>
  <c r="O17" i="1" s="1"/>
  <c r="N86" i="1"/>
  <c r="O86" i="1" s="1"/>
  <c r="N21" i="1"/>
  <c r="O21" i="1" s="1"/>
  <c r="N18" i="1"/>
  <c r="O18" i="1" s="1"/>
  <c r="N87" i="1"/>
  <c r="O87" i="1" s="1"/>
  <c r="N72" i="1"/>
  <c r="O72" i="1" s="1"/>
  <c r="N71" i="1"/>
  <c r="O71" i="1" s="1"/>
  <c r="N55" i="1"/>
  <c r="O55" i="1" s="1"/>
  <c r="N45" i="1"/>
  <c r="O45" i="1" s="1"/>
  <c r="N44" i="1"/>
  <c r="N25" i="1"/>
  <c r="O25" i="1" s="1"/>
  <c r="N15" i="1"/>
  <c r="O15" i="1" s="1"/>
  <c r="F83" i="1"/>
  <c r="G83" i="1" s="1"/>
  <c r="F82" i="1"/>
  <c r="G82" i="1" s="1"/>
  <c r="F81" i="1"/>
  <c r="G81" i="1" s="1"/>
  <c r="F80" i="1"/>
  <c r="G80" i="1" s="1"/>
  <c r="F89" i="1"/>
  <c r="G89" i="1" s="1"/>
  <c r="F87" i="1"/>
  <c r="G87" i="1" s="1"/>
  <c r="F86" i="1"/>
  <c r="G86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4" i="1"/>
  <c r="G94" i="1" s="1"/>
  <c r="F93" i="1"/>
  <c r="G93" i="1" s="1"/>
  <c r="N134" i="1"/>
  <c r="O134" i="1" s="1"/>
  <c r="N133" i="1"/>
  <c r="O133" i="1" s="1"/>
  <c r="N132" i="1"/>
  <c r="O132" i="1" s="1"/>
  <c r="N93" i="1"/>
  <c r="O93" i="1" s="1"/>
  <c r="N89" i="1"/>
  <c r="O89" i="1" s="1"/>
  <c r="N88" i="1"/>
  <c r="O88" i="1" s="1"/>
  <c r="N83" i="1"/>
  <c r="O83" i="1" s="1"/>
  <c r="N82" i="1"/>
  <c r="O82" i="1" s="1"/>
  <c r="N81" i="1"/>
  <c r="O81" i="1" s="1"/>
  <c r="N73" i="1"/>
  <c r="O73" i="1" s="1"/>
  <c r="N66" i="1"/>
  <c r="O66" i="1" s="1"/>
  <c r="N51" i="1"/>
  <c r="O51" i="1" s="1"/>
  <c r="N49" i="1"/>
  <c r="O49" i="1" s="1"/>
  <c r="J46" i="1"/>
  <c r="H46" i="2" s="1"/>
  <c r="N40" i="1"/>
  <c r="O40" i="1" s="1"/>
  <c r="N29" i="1"/>
  <c r="O29" i="1"/>
  <c r="L46" i="1"/>
  <c r="J46" i="2" s="1"/>
  <c r="J63" i="1"/>
  <c r="H63" i="2" s="1"/>
  <c r="L135" i="1"/>
  <c r="J135" i="2" s="1"/>
  <c r="L90" i="1"/>
  <c r="J90" i="2" s="1"/>
  <c r="L52" i="1"/>
  <c r="J52" i="2" s="1"/>
  <c r="L35" i="1"/>
  <c r="J35" i="2" s="1"/>
  <c r="P135" i="1"/>
  <c r="L135" i="2" s="1"/>
  <c r="D135" i="1"/>
  <c r="B135" i="1"/>
  <c r="B135" i="2" s="1"/>
  <c r="P74" i="1"/>
  <c r="L74" i="2" s="1"/>
  <c r="D74" i="1"/>
  <c r="D74" i="2" s="1"/>
  <c r="B74" i="1"/>
  <c r="B74" i="2" s="1"/>
  <c r="F73" i="1"/>
  <c r="G73" i="1" s="1"/>
  <c r="F72" i="1"/>
  <c r="G72" i="1" s="1"/>
  <c r="F71" i="1"/>
  <c r="F70" i="1"/>
  <c r="G70" i="1" s="1"/>
  <c r="P67" i="1"/>
  <c r="L67" i="2" s="1"/>
  <c r="D67" i="1"/>
  <c r="D67" i="2" s="1"/>
  <c r="F66" i="1"/>
  <c r="G66" i="1" s="1"/>
  <c r="F65" i="1"/>
  <c r="G65" i="1" s="1"/>
  <c r="N33" i="1"/>
  <c r="O33" i="1"/>
  <c r="N32" i="1"/>
  <c r="O32" i="1" s="1"/>
  <c r="P26" i="1"/>
  <c r="L26" i="2" s="1"/>
  <c r="F51" i="1"/>
  <c r="P52" i="1"/>
  <c r="L52" i="2" s="1"/>
  <c r="B52" i="1"/>
  <c r="B52" i="2" s="1"/>
  <c r="F17" i="1"/>
  <c r="D26" i="1"/>
  <c r="D26" i="2" s="1"/>
  <c r="B26" i="1"/>
  <c r="B26" i="2" s="1"/>
  <c r="F32" i="1"/>
  <c r="F31" i="1"/>
  <c r="G31" i="1" s="1"/>
  <c r="N31" i="1"/>
  <c r="O31" i="1"/>
  <c r="F33" i="1"/>
  <c r="G33" i="1" s="1"/>
  <c r="D63" i="1"/>
  <c r="D63" i="2" s="1"/>
  <c r="P63" i="1"/>
  <c r="L63" i="2" s="1"/>
  <c r="P84" i="1"/>
  <c r="L84" i="2" s="1"/>
  <c r="P22" i="1"/>
  <c r="L22" i="2" s="1"/>
  <c r="D22" i="1"/>
  <c r="D22" i="2" s="1"/>
  <c r="F61" i="1"/>
  <c r="F63" i="1" s="1"/>
  <c r="F20" i="1"/>
  <c r="G20" i="1" s="1"/>
  <c r="P35" i="1"/>
  <c r="D35" i="1"/>
  <c r="D35" i="2" s="1"/>
  <c r="B35" i="1"/>
  <c r="B35" i="2" s="1"/>
  <c r="F50" i="1"/>
  <c r="G50" i="1" s="1"/>
  <c r="F49" i="1"/>
  <c r="G49" i="1" s="1"/>
  <c r="F45" i="1"/>
  <c r="G45" i="1" s="1"/>
  <c r="F44" i="1"/>
  <c r="G44" i="1" s="1"/>
  <c r="F38" i="1"/>
  <c r="G38" i="1" s="1"/>
  <c r="P58" i="1"/>
  <c r="L58" i="2" s="1"/>
  <c r="N34" i="1"/>
  <c r="O34" i="1"/>
  <c r="N30" i="1"/>
  <c r="F34" i="1"/>
  <c r="G34" i="1"/>
  <c r="F30" i="1"/>
  <c r="G30" i="1" s="1"/>
  <c r="F29" i="1"/>
  <c r="G29" i="1"/>
  <c r="F21" i="1"/>
  <c r="G21" i="1" s="1"/>
  <c r="F19" i="1"/>
  <c r="G19" i="1" s="1"/>
  <c r="F18" i="1"/>
  <c r="G18" i="1" s="1"/>
  <c r="F16" i="1"/>
  <c r="G16" i="1" s="1"/>
  <c r="F24" i="1"/>
  <c r="G24" i="1" s="1"/>
  <c r="F25" i="1"/>
  <c r="G25" i="1" s="1"/>
  <c r="F15" i="1"/>
  <c r="G15" i="1" s="1"/>
  <c r="F55" i="1"/>
  <c r="G55" i="1" s="1"/>
  <c r="D46" i="1"/>
  <c r="D46" i="2" s="1"/>
  <c r="D41" i="1"/>
  <c r="D41" i="2" s="1"/>
  <c r="P46" i="1"/>
  <c r="L46" i="2" s="1"/>
  <c r="P41" i="1"/>
  <c r="B41" i="1"/>
  <c r="B41" i="2" s="1"/>
  <c r="B46" i="1"/>
  <c r="B46" i="2" s="1"/>
  <c r="B90" i="1"/>
  <c r="B90" i="2" s="1"/>
  <c r="P90" i="1"/>
  <c r="P140" i="1" s="1"/>
  <c r="D58" i="1"/>
  <c r="D58" i="2" s="1"/>
  <c r="B84" i="1"/>
  <c r="B84" i="2" s="1"/>
  <c r="J90" i="1"/>
  <c r="H90" i="2" s="1"/>
  <c r="J74" i="1"/>
  <c r="J67" i="1"/>
  <c r="H67" i="2" s="1"/>
  <c r="J52" i="1"/>
  <c r="H52" i="2" s="1"/>
  <c r="J26" i="1"/>
  <c r="H26" i="2" s="1"/>
  <c r="N38" i="1"/>
  <c r="L22" i="1"/>
  <c r="J22" i="2" s="1"/>
  <c r="N16" i="1"/>
  <c r="O16" i="1" s="1"/>
  <c r="N65" i="1"/>
  <c r="O65" i="1" s="1"/>
  <c r="L63" i="1"/>
  <c r="J63" i="2" s="1"/>
  <c r="L58" i="1"/>
  <c r="J58" i="2" s="1"/>
  <c r="N39" i="1"/>
  <c r="O39" i="1" s="1"/>
  <c r="N24" i="1"/>
  <c r="N26" i="1" s="1"/>
  <c r="N80" i="1"/>
  <c r="O80" i="1" s="1"/>
  <c r="L84" i="1"/>
  <c r="J84" i="2" s="1"/>
  <c r="D84" i="1"/>
  <c r="D84" i="2" s="1"/>
  <c r="D90" i="1"/>
  <c r="D90" i="2" s="1"/>
  <c r="N52" i="1"/>
  <c r="O52" i="1"/>
  <c r="O61" i="1"/>
  <c r="F67" i="1"/>
  <c r="G67" i="1" s="1"/>
  <c r="F135" i="1" l="1"/>
  <c r="B140" i="1"/>
  <c r="B140" i="2" s="1"/>
  <c r="N67" i="1"/>
  <c r="O67" i="1" s="1"/>
  <c r="O63" i="1"/>
  <c r="O26" i="1"/>
  <c r="F41" i="1"/>
  <c r="G41" i="1" s="1"/>
  <c r="F26" i="1"/>
  <c r="G26" i="1" s="1"/>
  <c r="O24" i="1"/>
  <c r="N135" i="1"/>
  <c r="O135" i="1" s="1"/>
  <c r="N90" i="1"/>
  <c r="O90" i="1" s="1"/>
  <c r="N84" i="1"/>
  <c r="O84" i="1" s="1"/>
  <c r="N74" i="1"/>
  <c r="O74" i="1" s="1"/>
  <c r="N58" i="1"/>
  <c r="O58" i="1" s="1"/>
  <c r="N22" i="1"/>
  <c r="O22" i="1" s="1"/>
  <c r="G63" i="1"/>
  <c r="F90" i="1"/>
  <c r="G90" i="1" s="1"/>
  <c r="F84" i="1"/>
  <c r="G84" i="1" s="1"/>
  <c r="G61" i="1"/>
  <c r="F58" i="1"/>
  <c r="G58" i="1" s="1"/>
  <c r="F46" i="1"/>
  <c r="G46" i="1" s="1"/>
  <c r="O122" i="1"/>
  <c r="F129" i="1"/>
  <c r="G129" i="1" s="1"/>
  <c r="G17" i="1"/>
  <c r="F22" i="1"/>
  <c r="G22" i="1" s="1"/>
  <c r="G32" i="1"/>
  <c r="F35" i="1"/>
  <c r="G35" i="1" s="1"/>
  <c r="F129" i="2"/>
  <c r="H140" i="1"/>
  <c r="F35" i="2"/>
  <c r="H76" i="1"/>
  <c r="O99" i="1"/>
  <c r="N129" i="1"/>
  <c r="O129" i="1" s="1"/>
  <c r="O38" i="1"/>
  <c r="N41" i="1"/>
  <c r="O41" i="1" s="1"/>
  <c r="H74" i="2"/>
  <c r="L90" i="2"/>
  <c r="L41" i="2"/>
  <c r="P76" i="1"/>
  <c r="Q140" i="1" s="1"/>
  <c r="L140" i="2"/>
  <c r="G51" i="1"/>
  <c r="F52" i="1"/>
  <c r="G52" i="1" s="1"/>
  <c r="G71" i="1"/>
  <c r="F74" i="1"/>
  <c r="G74" i="1" s="1"/>
  <c r="D135" i="2"/>
  <c r="D140" i="1"/>
  <c r="N46" i="1"/>
  <c r="O46" i="1" s="1"/>
  <c r="O44" i="1"/>
  <c r="B76" i="1"/>
  <c r="G135" i="1"/>
  <c r="L140" i="1"/>
  <c r="O30" i="1"/>
  <c r="N35" i="1"/>
  <c r="H84" i="2"/>
  <c r="J140" i="1"/>
  <c r="L76" i="1"/>
  <c r="J26" i="2"/>
  <c r="L35" i="2"/>
  <c r="D76" i="1"/>
  <c r="O138" i="1"/>
  <c r="J76" i="1"/>
  <c r="Q41" i="1" l="1"/>
  <c r="H76" i="2"/>
  <c r="K120" i="1"/>
  <c r="K129" i="1"/>
  <c r="K29" i="1"/>
  <c r="K112" i="1"/>
  <c r="K119" i="1"/>
  <c r="K21" i="1"/>
  <c r="K51" i="1"/>
  <c r="K133" i="1"/>
  <c r="K105" i="1"/>
  <c r="K104" i="1"/>
  <c r="K32" i="1"/>
  <c r="K122" i="1"/>
  <c r="K107" i="1"/>
  <c r="K25" i="1"/>
  <c r="K71" i="1"/>
  <c r="K98" i="1"/>
  <c r="K30" i="1"/>
  <c r="K132" i="1"/>
  <c r="K100" i="1"/>
  <c r="K97" i="1"/>
  <c r="K40" i="1"/>
  <c r="K127" i="1"/>
  <c r="K106" i="1"/>
  <c r="K125" i="1"/>
  <c r="K19" i="1"/>
  <c r="K113" i="1"/>
  <c r="K76" i="1"/>
  <c r="K63" i="1"/>
  <c r="K131" i="1"/>
  <c r="K126" i="1"/>
  <c r="K108" i="1"/>
  <c r="K89" i="1"/>
  <c r="K31" i="1"/>
  <c r="K33" i="1"/>
  <c r="K52" i="1"/>
  <c r="K118" i="1"/>
  <c r="K102" i="1"/>
  <c r="K34" i="1"/>
  <c r="K115" i="1"/>
  <c r="K38" i="1"/>
  <c r="K72" i="1"/>
  <c r="K86" i="1"/>
  <c r="K41" i="1"/>
  <c r="K90" i="1"/>
  <c r="K55" i="1"/>
  <c r="K50" i="1"/>
  <c r="K14" i="1"/>
  <c r="K20" i="1"/>
  <c r="K57" i="1"/>
  <c r="K101" i="1"/>
  <c r="K67" i="1"/>
  <c r="K103" i="1"/>
  <c r="K56" i="1"/>
  <c r="K95" i="1"/>
  <c r="K88" i="1"/>
  <c r="K84" i="1"/>
  <c r="K121" i="1"/>
  <c r="K83" i="1"/>
  <c r="K49" i="1"/>
  <c r="K18" i="1"/>
  <c r="K117" i="1"/>
  <c r="K79" i="1"/>
  <c r="K81" i="1"/>
  <c r="K111" i="1"/>
  <c r="K96" i="1"/>
  <c r="K134" i="1"/>
  <c r="K45" i="1"/>
  <c r="K39" i="1"/>
  <c r="K116" i="1"/>
  <c r="K93" i="1"/>
  <c r="K87" i="1"/>
  <c r="K99" i="1"/>
  <c r="K24" i="1"/>
  <c r="K123" i="1"/>
  <c r="J142" i="1"/>
  <c r="H142" i="2" s="1"/>
  <c r="K22" i="1"/>
  <c r="K44" i="1"/>
  <c r="K114" i="1"/>
  <c r="K16" i="1"/>
  <c r="K66" i="1"/>
  <c r="K35" i="1"/>
  <c r="K70" i="1"/>
  <c r="K82" i="1"/>
  <c r="K15" i="1"/>
  <c r="K26" i="1"/>
  <c r="K61" i="1"/>
  <c r="K109" i="1"/>
  <c r="K124" i="1"/>
  <c r="K110" i="1"/>
  <c r="K46" i="1"/>
  <c r="K58" i="1"/>
  <c r="K65" i="1"/>
  <c r="K17" i="1"/>
  <c r="K128" i="1"/>
  <c r="K80" i="1"/>
  <c r="K73" i="1"/>
  <c r="K135" i="1"/>
  <c r="K94" i="1"/>
  <c r="D140" i="2"/>
  <c r="E140" i="1"/>
  <c r="J76" i="2"/>
  <c r="M128" i="1"/>
  <c r="M16" i="1"/>
  <c r="M67" i="1"/>
  <c r="L142" i="1"/>
  <c r="J142" i="2" s="1"/>
  <c r="M74" i="1"/>
  <c r="M44" i="1"/>
  <c r="M30" i="1"/>
  <c r="M127" i="1"/>
  <c r="M110" i="1"/>
  <c r="M114" i="1"/>
  <c r="M123" i="1"/>
  <c r="M126" i="1"/>
  <c r="M135" i="1"/>
  <c r="M79" i="1"/>
  <c r="M107" i="1"/>
  <c r="M103" i="1"/>
  <c r="M26" i="1"/>
  <c r="M105" i="1"/>
  <c r="M40" i="1"/>
  <c r="M33" i="1"/>
  <c r="M45" i="1"/>
  <c r="M116" i="1"/>
  <c r="M129" i="1"/>
  <c r="M76" i="1"/>
  <c r="M86" i="1"/>
  <c r="M39" i="1"/>
  <c r="M70" i="1"/>
  <c r="M34" i="1"/>
  <c r="M14" i="1"/>
  <c r="M24" i="1"/>
  <c r="M25" i="1"/>
  <c r="M63" i="1"/>
  <c r="M38" i="1"/>
  <c r="M121" i="1"/>
  <c r="M97" i="1"/>
  <c r="M18" i="1"/>
  <c r="M66" i="1"/>
  <c r="M52" i="1"/>
  <c r="M122" i="1"/>
  <c r="M125" i="1"/>
  <c r="M108" i="1"/>
  <c r="M111" i="1"/>
  <c r="M19" i="1"/>
  <c r="M71" i="1"/>
  <c r="M120" i="1"/>
  <c r="M17" i="1"/>
  <c r="M35" i="1"/>
  <c r="M95" i="1"/>
  <c r="M101" i="1"/>
  <c r="M56" i="1"/>
  <c r="M82" i="1"/>
  <c r="M81" i="1"/>
  <c r="M65" i="1"/>
  <c r="M15" i="1"/>
  <c r="M57" i="1"/>
  <c r="M96" i="1"/>
  <c r="M41" i="1"/>
  <c r="M93" i="1"/>
  <c r="M73" i="1"/>
  <c r="M49" i="1"/>
  <c r="M106" i="1"/>
  <c r="M134" i="1"/>
  <c r="M104" i="1"/>
  <c r="M99" i="1"/>
  <c r="M131" i="1"/>
  <c r="M124" i="1"/>
  <c r="M113" i="1"/>
  <c r="M72" i="1"/>
  <c r="M31" i="1"/>
  <c r="M100" i="1"/>
  <c r="M83" i="1"/>
  <c r="M20" i="1"/>
  <c r="M46" i="1"/>
  <c r="M61" i="1"/>
  <c r="M84" i="1"/>
  <c r="M89" i="1"/>
  <c r="M117" i="1"/>
  <c r="M22" i="1"/>
  <c r="M109" i="1"/>
  <c r="M118" i="1"/>
  <c r="M98" i="1"/>
  <c r="M80" i="1"/>
  <c r="M132" i="1"/>
  <c r="M115" i="1"/>
  <c r="M55" i="1"/>
  <c r="M94" i="1"/>
  <c r="M21" i="1"/>
  <c r="M119" i="1"/>
  <c r="M50" i="1"/>
  <c r="M88" i="1"/>
  <c r="M102" i="1"/>
  <c r="M58" i="1"/>
  <c r="M87" i="1"/>
  <c r="M32" i="1"/>
  <c r="M112" i="1"/>
  <c r="M51" i="1"/>
  <c r="M90" i="1"/>
  <c r="M29" i="1"/>
  <c r="M133" i="1"/>
  <c r="F140" i="2"/>
  <c r="I140" i="1"/>
  <c r="F76" i="1"/>
  <c r="F140" i="1"/>
  <c r="B76" i="2"/>
  <c r="C140" i="1"/>
  <c r="C30" i="1"/>
  <c r="C132" i="1"/>
  <c r="C39" i="1"/>
  <c r="C116" i="1"/>
  <c r="C101" i="1"/>
  <c r="C138" i="1"/>
  <c r="C96" i="1"/>
  <c r="C45" i="1"/>
  <c r="C34" i="1"/>
  <c r="C104" i="1"/>
  <c r="C126" i="1"/>
  <c r="C111" i="1"/>
  <c r="C52" i="1"/>
  <c r="C14" i="1"/>
  <c r="C105" i="1"/>
  <c r="C82" i="1"/>
  <c r="C110" i="1"/>
  <c r="C107" i="1"/>
  <c r="C55" i="1"/>
  <c r="C38" i="1"/>
  <c r="C29" i="1"/>
  <c r="C98" i="1"/>
  <c r="C97" i="1"/>
  <c r="C89" i="1"/>
  <c r="C129" i="1"/>
  <c r="C108" i="1"/>
  <c r="C51" i="1"/>
  <c r="C134" i="1"/>
  <c r="C119" i="1"/>
  <c r="C112" i="1"/>
  <c r="C86" i="1"/>
  <c r="C93" i="1"/>
  <c r="C22" i="1"/>
  <c r="C61" i="1"/>
  <c r="C46" i="1"/>
  <c r="C113" i="1"/>
  <c r="C83" i="1"/>
  <c r="C40" i="1"/>
  <c r="C103" i="1"/>
  <c r="C95" i="1"/>
  <c r="C81" i="1"/>
  <c r="C99" i="1"/>
  <c r="C25" i="1"/>
  <c r="C66" i="1"/>
  <c r="C133" i="1"/>
  <c r="C17" i="1"/>
  <c r="C72" i="1"/>
  <c r="C121" i="1"/>
  <c r="C63" i="1"/>
  <c r="C135" i="1"/>
  <c r="C76" i="1"/>
  <c r="C87" i="1"/>
  <c r="C73" i="1"/>
  <c r="C79" i="1"/>
  <c r="C74" i="1"/>
  <c r="C122" i="1"/>
  <c r="C117" i="1"/>
  <c r="C19" i="1"/>
  <c r="C57" i="1"/>
  <c r="C94" i="1"/>
  <c r="C20" i="1"/>
  <c r="C127" i="1"/>
  <c r="C50" i="1"/>
  <c r="C33" i="1"/>
  <c r="C102" i="1"/>
  <c r="C18" i="1"/>
  <c r="C58" i="1"/>
  <c r="B142" i="1"/>
  <c r="B142" i="2" s="1"/>
  <c r="C80" i="1"/>
  <c r="C15" i="1"/>
  <c r="C21" i="1"/>
  <c r="C70" i="1"/>
  <c r="C16" i="1"/>
  <c r="C131" i="1"/>
  <c r="C109" i="1"/>
  <c r="C118" i="1"/>
  <c r="C128" i="1"/>
  <c r="C114" i="1"/>
  <c r="C35" i="1"/>
  <c r="C90" i="1"/>
  <c r="C56" i="1"/>
  <c r="C115" i="1"/>
  <c r="C49" i="1"/>
  <c r="C106" i="1"/>
  <c r="C32" i="1"/>
  <c r="C120" i="1"/>
  <c r="C100" i="1"/>
  <c r="C84" i="1"/>
  <c r="C88" i="1"/>
  <c r="C71" i="1"/>
  <c r="C125" i="1"/>
  <c r="C67" i="1"/>
  <c r="C123" i="1"/>
  <c r="C65" i="1"/>
  <c r="C41" i="1"/>
  <c r="C137" i="1"/>
  <c r="C24" i="1"/>
  <c r="C44" i="1"/>
  <c r="C26" i="1"/>
  <c r="C31" i="1"/>
  <c r="C124" i="1"/>
  <c r="E94" i="1"/>
  <c r="D76" i="2"/>
  <c r="E88" i="1"/>
  <c r="E133" i="1"/>
  <c r="E114" i="1"/>
  <c r="E55" i="1"/>
  <c r="E100" i="1"/>
  <c r="E128" i="1"/>
  <c r="E95" i="1"/>
  <c r="E120" i="1"/>
  <c r="E126" i="1"/>
  <c r="E29" i="1"/>
  <c r="E33" i="1"/>
  <c r="E90" i="1"/>
  <c r="E67" i="1"/>
  <c r="E112" i="1"/>
  <c r="E83" i="1"/>
  <c r="E87" i="1"/>
  <c r="E71" i="1"/>
  <c r="E51" i="1"/>
  <c r="E21" i="1"/>
  <c r="E61" i="1"/>
  <c r="E84" i="1"/>
  <c r="E58" i="1"/>
  <c r="E26" i="1"/>
  <c r="E81" i="1"/>
  <c r="E20" i="1"/>
  <c r="E113" i="1"/>
  <c r="E76" i="1"/>
  <c r="E121" i="1"/>
  <c r="E19" i="1"/>
  <c r="E106" i="1"/>
  <c r="E129" i="1"/>
  <c r="E70" i="1"/>
  <c r="E122" i="1"/>
  <c r="E72" i="1"/>
  <c r="E50" i="1"/>
  <c r="E34" i="1"/>
  <c r="E97" i="1"/>
  <c r="E63" i="1"/>
  <c r="E132" i="1"/>
  <c r="E17" i="1"/>
  <c r="E99" i="1"/>
  <c r="E22" i="1"/>
  <c r="E73" i="1"/>
  <c r="D142" i="1"/>
  <c r="D142" i="2" s="1"/>
  <c r="E118" i="1"/>
  <c r="E44" i="1"/>
  <c r="E93" i="1"/>
  <c r="E134" i="1"/>
  <c r="E103" i="1"/>
  <c r="E109" i="1"/>
  <c r="E116" i="1"/>
  <c r="E80" i="1"/>
  <c r="E98" i="1"/>
  <c r="E24" i="1"/>
  <c r="E125" i="1"/>
  <c r="E107" i="1"/>
  <c r="E66" i="1"/>
  <c r="E124" i="1"/>
  <c r="E79" i="1"/>
  <c r="E131" i="1"/>
  <c r="E16" i="1"/>
  <c r="E110" i="1"/>
  <c r="E49" i="1"/>
  <c r="E65" i="1"/>
  <c r="E31" i="1"/>
  <c r="E30" i="1"/>
  <c r="E56" i="1"/>
  <c r="E115" i="1"/>
  <c r="E45" i="1"/>
  <c r="E86" i="1"/>
  <c r="E40" i="1"/>
  <c r="E127" i="1"/>
  <c r="E15" i="1"/>
  <c r="E108" i="1"/>
  <c r="E18" i="1"/>
  <c r="E104" i="1"/>
  <c r="E46" i="1"/>
  <c r="E82" i="1"/>
  <c r="E32" i="1"/>
  <c r="E135" i="1"/>
  <c r="E89" i="1"/>
  <c r="E102" i="1"/>
  <c r="E96" i="1"/>
  <c r="E119" i="1"/>
  <c r="E35" i="1"/>
  <c r="E117" i="1"/>
  <c r="E57" i="1"/>
  <c r="E74" i="1"/>
  <c r="E38" i="1"/>
  <c r="E111" i="1"/>
  <c r="E25" i="1"/>
  <c r="E39" i="1"/>
  <c r="E123" i="1"/>
  <c r="E105" i="1"/>
  <c r="E52" i="1"/>
  <c r="E41" i="1"/>
  <c r="E101" i="1"/>
  <c r="E14" i="1"/>
  <c r="Q35" i="1"/>
  <c r="N140" i="1"/>
  <c r="O140" i="1" s="1"/>
  <c r="O35" i="1"/>
  <c r="N76" i="1"/>
  <c r="Q72" i="1"/>
  <c r="Q119" i="1"/>
  <c r="Q24" i="1"/>
  <c r="Q55" i="1"/>
  <c r="Q97" i="1"/>
  <c r="Q71" i="1"/>
  <c r="Q125" i="1"/>
  <c r="Q87" i="1"/>
  <c r="Q61" i="1"/>
  <c r="Q46" i="1"/>
  <c r="Q98" i="1"/>
  <c r="Q49" i="1"/>
  <c r="Q108" i="1"/>
  <c r="Q131" i="1"/>
  <c r="Q76" i="1"/>
  <c r="Q15" i="1"/>
  <c r="Q118" i="1"/>
  <c r="Q101" i="1"/>
  <c r="Q30" i="1"/>
  <c r="Q56" i="1"/>
  <c r="Q21" i="1"/>
  <c r="Q73" i="1"/>
  <c r="Q18" i="1"/>
  <c r="Q109" i="1"/>
  <c r="Q79" i="1"/>
  <c r="Q133" i="1"/>
  <c r="Q107" i="1"/>
  <c r="Q111" i="1"/>
  <c r="Q110" i="1"/>
  <c r="Q122" i="1"/>
  <c r="Q74" i="1"/>
  <c r="Q33" i="1"/>
  <c r="Q29" i="1"/>
  <c r="Q113" i="1"/>
  <c r="Q67" i="1"/>
  <c r="Q80" i="1"/>
  <c r="Q93" i="1"/>
  <c r="Q134" i="1"/>
  <c r="Q95" i="1"/>
  <c r="Q16" i="1"/>
  <c r="Q32" i="1"/>
  <c r="Q112" i="1"/>
  <c r="Q105" i="1"/>
  <c r="Q124" i="1"/>
  <c r="Q89" i="1"/>
  <c r="Q132" i="1"/>
  <c r="Q115" i="1"/>
  <c r="Q51" i="1"/>
  <c r="Q127" i="1"/>
  <c r="Q88" i="1"/>
  <c r="Q45" i="1"/>
  <c r="Q102" i="1"/>
  <c r="Q19" i="1"/>
  <c r="Q22" i="1"/>
  <c r="Q39" i="1"/>
  <c r="Q99" i="1"/>
  <c r="Q121" i="1"/>
  <c r="Q34" i="1"/>
  <c r="Q117" i="1"/>
  <c r="L76" i="2"/>
  <c r="Q126" i="1"/>
  <c r="Q96" i="1"/>
  <c r="Q135" i="1"/>
  <c r="Q25" i="1"/>
  <c r="Q65" i="1"/>
  <c r="Q120" i="1"/>
  <c r="Q58" i="1"/>
  <c r="Q116" i="1"/>
  <c r="Q86" i="1"/>
  <c r="Q66" i="1"/>
  <c r="Q50" i="1"/>
  <c r="Q128" i="1"/>
  <c r="Q84" i="1"/>
  <c r="Q38" i="1"/>
  <c r="Q100" i="1"/>
  <c r="Q104" i="1"/>
  <c r="Q17" i="1"/>
  <c r="Q70" i="1"/>
  <c r="Q52" i="1"/>
  <c r="Q20" i="1"/>
  <c r="Q44" i="1"/>
  <c r="Q40" i="1"/>
  <c r="Q129" i="1"/>
  <c r="Q103" i="1"/>
  <c r="Q94" i="1"/>
  <c r="Q81" i="1"/>
  <c r="Q31" i="1"/>
  <c r="Q114" i="1"/>
  <c r="Q123" i="1"/>
  <c r="Q83" i="1"/>
  <c r="Q106" i="1"/>
  <c r="Q63" i="1"/>
  <c r="Q57" i="1"/>
  <c r="Q82" i="1"/>
  <c r="Q14" i="1"/>
  <c r="Q26" i="1"/>
  <c r="P142" i="1"/>
  <c r="L142" i="2" s="1"/>
  <c r="K74" i="1"/>
  <c r="H140" i="2"/>
  <c r="K140" i="1"/>
  <c r="J140" i="2"/>
  <c r="M140" i="1"/>
  <c r="Q90" i="1"/>
  <c r="F76" i="2"/>
  <c r="I113" i="1"/>
  <c r="I73" i="1"/>
  <c r="I16" i="1"/>
  <c r="I110" i="1"/>
  <c r="I105" i="1"/>
  <c r="I24" i="1"/>
  <c r="I101" i="1"/>
  <c r="I131" i="1"/>
  <c r="I104" i="1"/>
  <c r="I123" i="1"/>
  <c r="I63" i="1"/>
  <c r="I132" i="1"/>
  <c r="I74" i="1"/>
  <c r="I66" i="1"/>
  <c r="I61" i="1"/>
  <c r="I83" i="1"/>
  <c r="I90" i="1"/>
  <c r="I25" i="1"/>
  <c r="I98" i="1"/>
  <c r="I51" i="1"/>
  <c r="I15" i="1"/>
  <c r="I108" i="1"/>
  <c r="I50" i="1"/>
  <c r="I99" i="1"/>
  <c r="I86" i="1"/>
  <c r="I95" i="1"/>
  <c r="I29" i="1"/>
  <c r="I89" i="1"/>
  <c r="I30" i="1"/>
  <c r="I109" i="1"/>
  <c r="I126" i="1"/>
  <c r="I22" i="1"/>
  <c r="I72" i="1"/>
  <c r="I94" i="1"/>
  <c r="I122" i="1"/>
  <c r="I118" i="1"/>
  <c r="I116" i="1"/>
  <c r="I46" i="1"/>
  <c r="I14" i="1"/>
  <c r="I117" i="1"/>
  <c r="I88" i="1"/>
  <c r="I41" i="1"/>
  <c r="I121" i="1"/>
  <c r="I96" i="1"/>
  <c r="I34" i="1"/>
  <c r="I38" i="1"/>
  <c r="I114" i="1"/>
  <c r="I124" i="1"/>
  <c r="I87" i="1"/>
  <c r="I35" i="1"/>
  <c r="I129" i="1"/>
  <c r="I135" i="1"/>
  <c r="I107" i="1"/>
  <c r="I81" i="1"/>
  <c r="I18" i="1"/>
  <c r="I26" i="1"/>
  <c r="I93" i="1"/>
  <c r="I20" i="1"/>
  <c r="I128" i="1"/>
  <c r="I127" i="1"/>
  <c r="I71" i="1"/>
  <c r="I40" i="1"/>
  <c r="I67" i="1"/>
  <c r="I49" i="1"/>
  <c r="I125" i="1"/>
  <c r="I134" i="1"/>
  <c r="I112" i="1"/>
  <c r="I17" i="1"/>
  <c r="I133" i="1"/>
  <c r="I19" i="1"/>
  <c r="I76" i="1"/>
  <c r="I119" i="1"/>
  <c r="I100" i="1"/>
  <c r="I44" i="1"/>
  <c r="I32" i="1"/>
  <c r="I106" i="1"/>
  <c r="I102" i="1"/>
  <c r="I79" i="1"/>
  <c r="I103" i="1"/>
  <c r="I82" i="1"/>
  <c r="I55" i="1"/>
  <c r="I57" i="1"/>
  <c r="I52" i="1"/>
  <c r="I80" i="1"/>
  <c r="I58" i="1"/>
  <c r="I56" i="1"/>
  <c r="I33" i="1"/>
  <c r="H142" i="1"/>
  <c r="F142" i="2" s="1"/>
  <c r="I70" i="1"/>
  <c r="I31" i="1"/>
  <c r="I45" i="1"/>
  <c r="I65" i="1"/>
  <c r="I21" i="1"/>
  <c r="I111" i="1"/>
  <c r="I120" i="1"/>
  <c r="I39" i="1"/>
  <c r="I84" i="1"/>
  <c r="I97" i="1"/>
  <c r="I115" i="1"/>
  <c r="G76" i="1" l="1"/>
  <c r="G137" i="1"/>
  <c r="G138" i="1"/>
  <c r="O76" i="1"/>
  <c r="N142" i="1"/>
  <c r="G140" i="1"/>
  <c r="F142" i="1"/>
</calcChain>
</file>

<file path=xl/sharedStrings.xml><?xml version="1.0" encoding="utf-8"?>
<sst xmlns="http://schemas.openxmlformats.org/spreadsheetml/2006/main" count="282" uniqueCount="140">
  <si>
    <t>Food Bank of Northern Nevada, Inc.</t>
  </si>
  <si>
    <t>Income Statement in Detail</t>
  </si>
  <si>
    <t>Current Mth</t>
  </si>
  <si>
    <t>YTD</t>
  </si>
  <si>
    <t>Current Mth Budget</t>
  </si>
  <si>
    <t>YTD Budget</t>
  </si>
  <si>
    <t xml:space="preserve"> General Contributions</t>
  </si>
  <si>
    <t xml:space="preserve"> On-line Revenue</t>
  </si>
  <si>
    <t>Corporate  Matching Funds</t>
  </si>
  <si>
    <t xml:space="preserve"> Revenue Direct Mail</t>
  </si>
  <si>
    <t xml:space="preserve"> Newsletter</t>
  </si>
  <si>
    <t xml:space="preserve"> Remit</t>
  </si>
  <si>
    <t>Raley's Food for Families</t>
  </si>
  <si>
    <t>Monthly Giving</t>
  </si>
  <si>
    <t>Major Gifts</t>
  </si>
  <si>
    <t>Agency Relations Conference</t>
  </si>
  <si>
    <t>TOTAL COMMUNITY DONATIONS</t>
  </si>
  <si>
    <t>GOVERNMENT SUPPORT</t>
  </si>
  <si>
    <t>US Government</t>
  </si>
  <si>
    <t>State Government</t>
  </si>
  <si>
    <t>TOTAL GOVERNMENT SUPPORT</t>
  </si>
  <si>
    <t>FOUNDATION GRANTS</t>
  </si>
  <si>
    <t>SPECIAL EVENTS REVENUE</t>
  </si>
  <si>
    <t>TOTAL SPECIAL EVENTS REVENUE</t>
  </si>
  <si>
    <t>FUNDRAISING REVENUE</t>
  </si>
  <si>
    <t>TOTAL FUNDRAISING REVENUE</t>
  </si>
  <si>
    <t>TOTAL REVENUE</t>
  </si>
  <si>
    <t>EXPENSES</t>
  </si>
  <si>
    <t>Food Purchase</t>
  </si>
  <si>
    <t>Inventory Adjustments - Food Purchase</t>
  </si>
  <si>
    <t>TOTAL FOOD PURCHASE</t>
  </si>
  <si>
    <t>Salaries</t>
  </si>
  <si>
    <t>Payroll Taxes</t>
  </si>
  <si>
    <t>Employee Benefits</t>
  </si>
  <si>
    <t>Retirement Contribution</t>
  </si>
  <si>
    <t>TOTAL PAYROLL EXPENSE</t>
  </si>
  <si>
    <t>OPERATING EXPENSES</t>
  </si>
  <si>
    <t>Contract Labor</t>
  </si>
  <si>
    <t>Audit</t>
  </si>
  <si>
    <t>Bank Charges</t>
  </si>
  <si>
    <t>Books &amp; Subscriptions</t>
  </si>
  <si>
    <t>Computer Services</t>
  </si>
  <si>
    <t>Conferences</t>
  </si>
  <si>
    <t>Donor Appreciation</t>
  </si>
  <si>
    <t>Dues &amp; Memberships</t>
  </si>
  <si>
    <t>Employee Travel/Mileage</t>
  </si>
  <si>
    <t>Equipment Rental</t>
  </si>
  <si>
    <t>Equipment</t>
  </si>
  <si>
    <t>Gasoline</t>
  </si>
  <si>
    <t>Insurance</t>
  </si>
  <si>
    <t>Off-Site Location Expenses</t>
  </si>
  <si>
    <t>Postage</t>
  </si>
  <si>
    <t>Office Supplies</t>
  </si>
  <si>
    <t>Printing</t>
  </si>
  <si>
    <t>Professional Services</t>
  </si>
  <si>
    <t>Program Materials</t>
  </si>
  <si>
    <t>Promotional Expense</t>
  </si>
  <si>
    <t>Public Information</t>
  </si>
  <si>
    <t>Repair &amp; Maintenance - Vehicles</t>
  </si>
  <si>
    <t>Special Events</t>
  </si>
  <si>
    <t>Vehicle Registration</t>
  </si>
  <si>
    <t>Sanitation</t>
  </si>
  <si>
    <t>Staff Development/Training</t>
  </si>
  <si>
    <t>Telephone/Internet</t>
  </si>
  <si>
    <t>Utilities</t>
  </si>
  <si>
    <t>Warehouse Supplies</t>
  </si>
  <si>
    <t>Uniforms</t>
  </si>
  <si>
    <t>TOTAL OPERATING EXPENSES</t>
  </si>
  <si>
    <t>Purchase Product COGS</t>
  </si>
  <si>
    <t>TOTAL INCOME STATEMENT</t>
  </si>
  <si>
    <t>COMMUNITY DONATIONS</t>
  </si>
  <si>
    <t>Actual</t>
  </si>
  <si>
    <t>Budget</t>
  </si>
  <si>
    <t>.</t>
  </si>
  <si>
    <t>YTD Variance</t>
  </si>
  <si>
    <t>WorkPlace Giving</t>
  </si>
  <si>
    <t>Foundation Revenue</t>
  </si>
  <si>
    <t>Foundation Corporate Grants</t>
  </si>
  <si>
    <t>TOTAL FOUNDATION GRANTS</t>
  </si>
  <si>
    <t>Agency Revenue - Billed</t>
  </si>
  <si>
    <t>Freight - Donated &amp; Produce</t>
  </si>
  <si>
    <t>YTD Actual</t>
  </si>
  <si>
    <t>Meal Purchase - Kids Café</t>
  </si>
  <si>
    <t>Variance</t>
  </si>
  <si>
    <t>MTD</t>
  </si>
  <si>
    <t>Governance</t>
  </si>
  <si>
    <t>Agency Purchased Product Fees</t>
  </si>
  <si>
    <t>OTHER INCOME</t>
  </si>
  <si>
    <t>TOTAL OTHER INCOME</t>
  </si>
  <si>
    <t>Local Government</t>
  </si>
  <si>
    <t>Third Party Fundraising</t>
  </si>
  <si>
    <t>Corporate Cause Marketing &amp; Promotions</t>
  </si>
  <si>
    <t>Bridges Revenue</t>
  </si>
  <si>
    <t>Professional Services - Direct Mail</t>
  </si>
  <si>
    <t>WORK PLACE GIVING</t>
  </si>
  <si>
    <t>TOTAL WORK PLACE GIVING</t>
  </si>
  <si>
    <t>Insurance Proceeds</t>
  </si>
  <si>
    <t>Other Revenue</t>
  </si>
  <si>
    <t>Event Sponsors</t>
  </si>
  <si>
    <t>Telephone Fundraising</t>
  </si>
  <si>
    <t>Food Bank Special Events</t>
  </si>
  <si>
    <t>Second Party Fundraising</t>
  </si>
  <si>
    <t>INVESTMENT REVENUE</t>
  </si>
  <si>
    <t>Interest Income</t>
  </si>
  <si>
    <t>Change in Value Priced Assets</t>
  </si>
  <si>
    <t>TOTAL INVESTMENT REVENUE</t>
  </si>
  <si>
    <t>DONATED FOOD AND ASSETS</t>
  </si>
  <si>
    <t>Donated Food</t>
  </si>
  <si>
    <t>Donated USDA Commodities</t>
  </si>
  <si>
    <t>Donated Food CSFP</t>
  </si>
  <si>
    <t>Donated Assets</t>
  </si>
  <si>
    <t>TOTAL DONATED FOOD AND ASSETS</t>
  </si>
  <si>
    <t>DONATED FOOD EXPENSE</t>
  </si>
  <si>
    <t>Donated Food - COGS</t>
  </si>
  <si>
    <t>Donated Food - USDA Commodities</t>
  </si>
  <si>
    <t>Donated Food - CSFP</t>
  </si>
  <si>
    <t>Depreciation</t>
  </si>
  <si>
    <t>FOR INTERNAL USE ONLY</t>
  </si>
  <si>
    <t>Prior Yr</t>
  </si>
  <si>
    <t>Prior  Yr MTD</t>
  </si>
  <si>
    <t>AGENCY FEES</t>
  </si>
  <si>
    <t>TOTAL AGENCY FEES</t>
  </si>
  <si>
    <t>Bad Debt</t>
  </si>
  <si>
    <t>%</t>
  </si>
  <si>
    <t>Rev</t>
  </si>
  <si>
    <t>Repair &amp; Maintenance - Building &amp; Equipment</t>
  </si>
  <si>
    <t>Loss on Asset Disposal</t>
  </si>
  <si>
    <t>TOTAL OTHER EXPENSES</t>
  </si>
  <si>
    <t>Notes</t>
  </si>
  <si>
    <t>Report 2</t>
  </si>
  <si>
    <t xml:space="preserve">Income Statement </t>
  </si>
  <si>
    <t xml:space="preserve"> </t>
  </si>
  <si>
    <t>FBNN SWAG</t>
  </si>
  <si>
    <t xml:space="preserve">Interest Expense </t>
  </si>
  <si>
    <t>For the Period from July 1, 2021 to July 31, 2021</t>
  </si>
  <si>
    <t>Actual Current Mth</t>
  </si>
  <si>
    <t>Prior  Yr MTD Actual</t>
  </si>
  <si>
    <t>Actual YTD</t>
  </si>
  <si>
    <t>Prior Yr YTD Actual</t>
  </si>
  <si>
    <t>For the Period from August 1, 2021 to August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</si>
</sst>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0000000_);[Red]\(#,##0.00000000000\)"/>
    <numFmt numFmtId="165" formatCode="0.0%"/>
  </numFmts>
  <fonts count="17" x14ac:knownFonts="1">
    <font>
      <sz val="10"/>
      <name val="Arial"/>
      <charset val="1"/>
    </font>
    <font>
      <sz val="10"/>
      <name val="Arial"/>
      <charset val="1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5">
    <xf numFmtId="0" fontId="0" fillId="0" borderId="0">
      <alignment wrapText="1"/>
    </xf>
    <xf numFmtId="43" fontId="14" fillId="0" borderId="0" applyFont="0" applyFill="0" applyBorder="0" applyAlignment="0" applyProtection="0"/>
    <xf numFmtId="0" fontId="14" fillId="0" borderId="0"/>
    <xf numFmtId="0" fontId="2" fillId="0" borderId="0">
      <alignment wrapText="1"/>
    </xf>
    <xf numFmtId="0" fontId="12" fillId="0" borderId="0">
      <alignment wrapText="1"/>
    </xf>
    <xf numFmtId="9" fontId="1" fillId="0" borderId="0" applyFont="0" applyFill="0" applyBorder="0" applyAlignment="0" applyProtection="0">
      <alignment wrapText="1"/>
    </xf>
    <xf numFmtId="9" fontId="8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9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0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1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>
      <alignment wrapText="1"/>
    </xf>
  </cellStyleXfs>
  <cellXfs count="57">
    <xf numFmtId="0" fontId="0" fillId="0" borderId="0" xfId="0">
      <alignment wrapText="1"/>
    </xf>
    <xf numFmtId="40" fontId="4" fillId="0" borderId="0" xfId="0" applyNumberFormat="1" applyFont="1">
      <alignment wrapText="1"/>
    </xf>
    <xf numFmtId="40" fontId="5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vertical="top" wrapText="1"/>
    </xf>
    <xf numFmtId="40" fontId="5" fillId="0" borderId="0" xfId="0" applyNumberFormat="1" applyFont="1" applyFill="1" applyBorder="1" applyAlignment="1">
      <alignment horizontal="right" vertical="center" wrapText="1"/>
    </xf>
    <xf numFmtId="40" fontId="3" fillId="0" borderId="0" xfId="0" applyNumberFormat="1" applyFont="1" applyFill="1" applyBorder="1" applyAlignment="1">
      <alignment vertical="top" wrapText="1"/>
    </xf>
    <xf numFmtId="40" fontId="3" fillId="0" borderId="0" xfId="0" applyNumberFormat="1" applyFont="1" applyFill="1" applyBorder="1" applyAlignment="1">
      <alignment horizontal="right" vertical="top" wrapText="1"/>
    </xf>
    <xf numFmtId="40" fontId="5" fillId="0" borderId="0" xfId="0" applyNumberFormat="1" applyFont="1" applyFill="1" applyBorder="1" applyAlignment="1">
      <alignment horizontal="right" vertical="top" wrapText="1"/>
    </xf>
    <xf numFmtId="40" fontId="3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horizontal="center" wrapText="1"/>
    </xf>
    <xf numFmtId="40" fontId="3" fillId="0" borderId="1" xfId="0" applyNumberFormat="1" applyFont="1" applyFill="1" applyBorder="1" applyAlignment="1">
      <alignment horizontal="center" wrapText="1"/>
    </xf>
    <xf numFmtId="40" fontId="3" fillId="0" borderId="0" xfId="0" applyNumberFormat="1" applyFont="1" applyFill="1" applyBorder="1" applyAlignment="1">
      <alignment horizontal="center" wrapText="1"/>
    </xf>
    <xf numFmtId="40" fontId="5" fillId="0" borderId="2" xfId="0" applyNumberFormat="1" applyFont="1" applyFill="1" applyBorder="1" applyAlignment="1">
      <alignment horizontal="right" vertical="top" wrapText="1"/>
    </xf>
    <xf numFmtId="40" fontId="6" fillId="0" borderId="0" xfId="0" applyNumberFormat="1" applyFont="1">
      <alignment wrapText="1"/>
    </xf>
    <xf numFmtId="40" fontId="4" fillId="0" borderId="0" xfId="0" applyNumberFormat="1" applyFont="1" applyFill="1">
      <alignment wrapText="1"/>
    </xf>
    <xf numFmtId="40" fontId="6" fillId="0" borderId="0" xfId="0" applyNumberFormat="1" applyFont="1" applyFill="1">
      <alignment wrapText="1"/>
    </xf>
    <xf numFmtId="40" fontId="3" fillId="0" borderId="0" xfId="0" applyNumberFormat="1" applyFont="1" applyFill="1" applyBorder="1" applyAlignment="1">
      <alignment wrapText="1"/>
    </xf>
    <xf numFmtId="40" fontId="4" fillId="0" borderId="0" xfId="0" applyNumberFormat="1" applyFont="1" applyFill="1" applyAlignment="1">
      <alignment horizontal="center" wrapText="1"/>
    </xf>
    <xf numFmtId="40" fontId="4" fillId="0" borderId="0" xfId="0" applyNumberFormat="1" applyFont="1" applyFill="1" applyAlignment="1">
      <alignment wrapText="1"/>
    </xf>
    <xf numFmtId="38" fontId="5" fillId="0" borderId="0" xfId="0" applyNumberFormat="1" applyFont="1" applyFill="1" applyBorder="1" applyAlignment="1">
      <alignment horizontal="right" vertical="top" wrapText="1"/>
    </xf>
    <xf numFmtId="38" fontId="5" fillId="0" borderId="0" xfId="0" applyNumberFormat="1" applyFont="1" applyFill="1" applyBorder="1" applyAlignment="1">
      <alignment horizontal="right" vertical="center" wrapText="1"/>
    </xf>
    <xf numFmtId="38" fontId="7" fillId="0" borderId="0" xfId="0" applyNumberFormat="1" applyFont="1" applyFill="1" applyBorder="1" applyAlignment="1">
      <alignment horizontal="right" vertical="top" wrapText="1"/>
    </xf>
    <xf numFmtId="38" fontId="3" fillId="0" borderId="0" xfId="0" applyNumberFormat="1" applyFont="1" applyFill="1" applyBorder="1" applyAlignment="1">
      <alignment horizontal="right" vertical="top" wrapText="1"/>
    </xf>
    <xf numFmtId="38" fontId="4" fillId="0" borderId="0" xfId="0" applyNumberFormat="1" applyFont="1" applyFill="1">
      <alignment wrapText="1"/>
    </xf>
    <xf numFmtId="38" fontId="7" fillId="0" borderId="0" xfId="0" applyNumberFormat="1" applyFont="1" applyFill="1" applyBorder="1" applyAlignment="1">
      <alignment horizontal="left" vertical="top" wrapText="1"/>
    </xf>
    <xf numFmtId="38" fontId="3" fillId="0" borderId="3" xfId="0" applyNumberFormat="1" applyFont="1" applyFill="1" applyBorder="1" applyAlignment="1">
      <alignment horizontal="right" vertical="top" wrapText="1"/>
    </xf>
    <xf numFmtId="38" fontId="3" fillId="0" borderId="0" xfId="0" applyNumberFormat="1" applyFont="1" applyFill="1" applyBorder="1" applyAlignment="1">
      <alignment horizontal="right" vertical="center" wrapText="1"/>
    </xf>
    <xf numFmtId="38" fontId="3" fillId="0" borderId="3" xfId="0" applyNumberFormat="1" applyFont="1" applyFill="1" applyBorder="1" applyAlignment="1">
      <alignment horizontal="right" wrapText="1"/>
    </xf>
    <xf numFmtId="38" fontId="7" fillId="0" borderId="0" xfId="0" applyNumberFormat="1" applyFont="1" applyFill="1" applyBorder="1" applyAlignment="1">
      <alignment horizontal="right" wrapText="1"/>
    </xf>
    <xf numFmtId="38" fontId="4" fillId="0" borderId="0" xfId="0" applyNumberFormat="1" applyFont="1" applyFill="1" applyAlignment="1">
      <alignment wrapText="1"/>
    </xf>
    <xf numFmtId="38" fontId="3" fillId="0" borderId="0" xfId="0" applyNumberFormat="1" applyFont="1" applyFill="1" applyBorder="1" applyAlignment="1">
      <alignment horizontal="right" vertical="top"/>
    </xf>
    <xf numFmtId="38" fontId="5" fillId="0" borderId="1" xfId="0" applyNumberFormat="1" applyFont="1" applyFill="1" applyBorder="1" applyAlignment="1">
      <alignment horizontal="right" vertical="top" wrapText="1"/>
    </xf>
    <xf numFmtId="38" fontId="6" fillId="0" borderId="0" xfId="0" applyNumberFormat="1" applyFont="1" applyFill="1">
      <alignment wrapText="1"/>
    </xf>
    <xf numFmtId="38" fontId="3" fillId="0" borderId="4" xfId="0" applyNumberFormat="1" applyFont="1" applyFill="1" applyBorder="1" applyAlignment="1">
      <alignment horizontal="right" vertical="top" wrapText="1"/>
    </xf>
    <xf numFmtId="38" fontId="5" fillId="0" borderId="3" xfId="0" applyNumberFormat="1" applyFont="1" applyFill="1" applyBorder="1" applyAlignment="1">
      <alignment horizontal="right" vertical="top" wrapText="1"/>
    </xf>
    <xf numFmtId="38" fontId="3" fillId="0" borderId="5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38" fontId="3" fillId="0" borderId="0" xfId="0" applyNumberFormat="1" applyFont="1" applyFill="1" applyBorder="1" applyAlignment="1">
      <alignment horizontal="left" vertical="top" wrapText="1"/>
    </xf>
    <xf numFmtId="165" fontId="5" fillId="0" borderId="0" xfId="5" applyNumberFormat="1" applyFont="1" applyFill="1" applyBorder="1" applyAlignment="1">
      <alignment horizontal="right" vertical="center" wrapText="1"/>
    </xf>
    <xf numFmtId="165" fontId="5" fillId="0" borderId="0" xfId="5" applyNumberFormat="1" applyFont="1" applyFill="1" applyBorder="1" applyAlignment="1">
      <alignment horizontal="right" vertical="top" wrapText="1"/>
    </xf>
    <xf numFmtId="165" fontId="4" fillId="0" borderId="0" xfId="5" applyNumberFormat="1" applyFont="1" applyFill="1">
      <alignment wrapText="1"/>
    </xf>
    <xf numFmtId="165" fontId="4" fillId="0" borderId="0" xfId="5" applyNumberFormat="1" applyFont="1" applyFill="1" applyAlignment="1">
      <alignment horizontal="center" vertical="top" wrapText="1"/>
    </xf>
    <xf numFmtId="165" fontId="4" fillId="0" borderId="0" xfId="5" applyNumberFormat="1" applyFont="1" applyFill="1" applyAlignment="1">
      <alignment vertical="top" wrapText="1"/>
    </xf>
    <xf numFmtId="9" fontId="5" fillId="0" borderId="0" xfId="5" applyNumberFormat="1" applyFont="1" applyFill="1" applyBorder="1" applyAlignment="1">
      <alignment horizontal="right" vertical="top" wrapText="1"/>
    </xf>
    <xf numFmtId="40" fontId="15" fillId="0" borderId="0" xfId="0" applyNumberFormat="1" applyFont="1" applyFill="1" applyBorder="1" applyAlignment="1">
      <alignment vertical="top" wrapText="1"/>
    </xf>
    <xf numFmtId="40" fontId="4" fillId="0" borderId="0" xfId="0" applyNumberFormat="1" applyFont="1" applyFill="1" applyBorder="1" applyAlignment="1">
      <alignment vertical="top" wrapText="1"/>
    </xf>
    <xf numFmtId="40" fontId="6" fillId="0" borderId="0" xfId="0" applyNumberFormat="1" applyFont="1" applyFill="1" applyBorder="1" applyAlignment="1">
      <alignment horizontal="center" vertical="top" wrapText="1"/>
    </xf>
    <xf numFmtId="40" fontId="6" fillId="0" borderId="1" xfId="0" applyNumberFormat="1" applyFont="1" applyFill="1" applyBorder="1" applyAlignment="1">
      <alignment horizontal="center" wrapText="1"/>
    </xf>
    <xf numFmtId="40" fontId="16" fillId="0" borderId="0" xfId="0" applyNumberFormat="1" applyFont="1" applyFill="1" applyBorder="1" applyAlignment="1">
      <alignment vertical="top" wrapText="1"/>
    </xf>
    <xf numFmtId="40" fontId="4" fillId="0" borderId="0" xfId="0" applyNumberFormat="1" applyFont="1" applyFill="1" applyBorder="1" applyAlignment="1">
      <alignment horizontal="center" vertical="top" wrapText="1"/>
    </xf>
    <xf numFmtId="38" fontId="0" fillId="0" borderId="0" xfId="0" applyNumberFormat="1">
      <alignment wrapText="1"/>
    </xf>
    <xf numFmtId="40" fontId="5" fillId="0" borderId="0" xfId="0" applyNumberFormat="1" applyFont="1" applyFill="1" applyBorder="1" applyAlignment="1">
      <alignment vertical="top" wrapText="1"/>
    </xf>
    <xf numFmtId="40" fontId="3" fillId="2" borderId="0" xfId="0" applyNumberFormat="1" applyFont="1" applyFill="1" applyBorder="1" applyAlignment="1">
      <alignment horizontal="center" vertical="top" wrapText="1"/>
    </xf>
    <xf numFmtId="40" fontId="5" fillId="2" borderId="0" xfId="0" applyNumberFormat="1" applyFont="1" applyFill="1" applyBorder="1" applyAlignment="1">
      <alignment horizontal="center" vertical="top" wrapText="1"/>
    </xf>
    <xf numFmtId="40" fontId="16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horizontal="right" vertical="top" wrapText="1"/>
    </xf>
  </cellXfs>
  <cellStyles count="25">
    <cellStyle name="Comma 2" xfId="1"/>
    <cellStyle name="Normal" xfId="0" builtinId="0"/>
    <cellStyle name="Normal 2" xfId="2"/>
    <cellStyle name="Normal 3" xfId="3"/>
    <cellStyle name="Normal 4" xfId="4"/>
    <cellStyle name="Percent" xfId="5" builtinId="5"/>
    <cellStyle name="Percent 2" xfId="6"/>
    <cellStyle name="Percent 2 2" xfId="7"/>
    <cellStyle name="Percent 2 3" xfId="8"/>
    <cellStyle name="Percent 2 3 2" xfId="9"/>
    <cellStyle name="Percent 2 3 3" xfId="10"/>
    <cellStyle name="Percent 3" xfId="11"/>
    <cellStyle name="Percent 4" xfId="12"/>
    <cellStyle name="Percent 4 2" xfId="13"/>
    <cellStyle name="Percent 5" xfId="14"/>
    <cellStyle name="Percent 5 2" xfId="15"/>
    <cellStyle name="Percent 5 3" xfId="16"/>
    <cellStyle name="Percent 6" xfId="17"/>
    <cellStyle name="Percent 6 2" xfId="18"/>
    <cellStyle name="Percent 6 3" xfId="19"/>
    <cellStyle name="Percent 6 4" xfId="20"/>
    <cellStyle name="Percent 7" xfId="21"/>
    <cellStyle name="Percent 7 2" xfId="22"/>
    <cellStyle name="Percent 8" xfId="23"/>
    <cellStyle name="Percent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Revenue YTD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018744567967E-2"/>
          <c:y val="9.1074296307438768E-2"/>
          <c:w val="0.86905308582720409"/>
          <c:h val="0.758039231457245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TOTAL COMMUNITY DONATIONS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Sheet1!$B$22:$L$22</c15:sqref>
                  </c15:fullRef>
                </c:ext>
              </c:extLst>
              <c:f>Sheet1!$H$22:$L$22</c:f>
              <c:numCache>
                <c:formatCode>General</c:formatCode>
                <c:ptCount val="5"/>
                <c:pt idx="0" formatCode="#,##0_);[Red]\(#,##0\)">
                  <c:v>1022400.45</c:v>
                </c:pt>
                <c:pt idx="2" formatCode="#,##0_);[Red]\(#,##0\)">
                  <c:v>288265</c:v>
                </c:pt>
                <c:pt idx="4" formatCode="#,##0_);[Red]\(#,##0\)">
                  <c:v>909336.29999999993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4-4850-BA16-8061A5E49554}"/>
            </c:ext>
          </c:extLst>
        </c:ser>
        <c:ser>
          <c:idx val="1"/>
          <c:order val="1"/>
          <c:tx>
            <c:strRef>
              <c:f>Sheet1!$A$26</c:f>
              <c:strCache>
                <c:ptCount val="1"/>
                <c:pt idx="0">
                  <c:v>TOTAL WORK PLACE GIVING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Sheet1!$B$26:$L$26</c15:sqref>
                  </c15:fullRef>
                </c:ext>
              </c:extLst>
              <c:f>Sheet1!$H$26:$L$26</c:f>
              <c:numCache>
                <c:formatCode>General</c:formatCode>
                <c:ptCount val="5"/>
                <c:pt idx="0" formatCode="#,##0_);[Red]\(#,##0\)">
                  <c:v>22135.94</c:v>
                </c:pt>
                <c:pt idx="2" formatCode="#,##0_);[Red]\(#,##0\)">
                  <c:v>22850</c:v>
                </c:pt>
                <c:pt idx="4" formatCode="#,##0_);[Red]\(#,##0\)">
                  <c:v>39149.94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4-4850-BA16-8061A5E49554}"/>
            </c:ext>
          </c:extLst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TOTAL OTHER INCOME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Sheet1!$B$35:$L$35</c15:sqref>
                  </c15:fullRef>
                </c:ext>
              </c:extLst>
              <c:f>Sheet1!$H$35:$L$35</c:f>
              <c:numCache>
                <c:formatCode>General</c:formatCode>
                <c:ptCount val="5"/>
                <c:pt idx="0" formatCode="#,##0_);[Red]\(#,##0\)">
                  <c:v>735.5</c:v>
                </c:pt>
                <c:pt idx="2" formatCode="#,##0_);[Red]\(#,##0\)">
                  <c:v>6500</c:v>
                </c:pt>
                <c:pt idx="4" formatCode="#,##0_);[Red]\(#,##0\)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F4-4850-BA16-8061A5E49554}"/>
            </c:ext>
          </c:extLst>
        </c:ser>
        <c:ser>
          <c:idx val="3"/>
          <c:order val="3"/>
          <c:tx>
            <c:strRef>
              <c:f>Sheet1!$A$41</c:f>
              <c:strCache>
                <c:ptCount val="1"/>
                <c:pt idx="0">
                  <c:v>TOTAL GOVERNMENT SUPPORT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Sheet1!$B$41:$L$41</c15:sqref>
                  </c15:fullRef>
                </c:ext>
              </c:extLst>
              <c:f>Sheet1!$H$41:$L$41</c:f>
              <c:numCache>
                <c:formatCode>General</c:formatCode>
                <c:ptCount val="5"/>
                <c:pt idx="0" formatCode="#,##0_);[Red]\(#,##0\)">
                  <c:v>522280.14</c:v>
                </c:pt>
                <c:pt idx="2" formatCode="#,##0_);[Red]\(#,##0\)">
                  <c:v>872926</c:v>
                </c:pt>
                <c:pt idx="4" formatCode="#,##0_);[Red]\(#,##0\)">
                  <c:v>790726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F4-4850-BA16-8061A5E49554}"/>
            </c:ext>
          </c:extLst>
        </c:ser>
        <c:ser>
          <c:idx val="4"/>
          <c:order val="4"/>
          <c:tx>
            <c:strRef>
              <c:f>Sheet1!$A$46</c:f>
              <c:strCache>
                <c:ptCount val="1"/>
                <c:pt idx="0">
                  <c:v>TOTAL FOUNDATION GRANTS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Sheet1!$B$46:$L$46</c15:sqref>
                  </c15:fullRef>
                </c:ext>
              </c:extLst>
              <c:f>Sheet1!$H$46:$L$46</c:f>
              <c:numCache>
                <c:formatCode>General</c:formatCode>
                <c:ptCount val="5"/>
                <c:pt idx="0" formatCode="#,##0_);[Red]\(#,##0\)">
                  <c:v>945190.45</c:v>
                </c:pt>
                <c:pt idx="2" formatCode="#,##0_);[Red]\(#,##0\)">
                  <c:v>664312</c:v>
                </c:pt>
                <c:pt idx="4" formatCode="#,##0_);[Red]\(#,##0\)">
                  <c:v>635168.26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F4-4850-BA16-8061A5E49554}"/>
            </c:ext>
          </c:extLst>
        </c:ser>
        <c:ser>
          <c:idx val="5"/>
          <c:order val="5"/>
          <c:tx>
            <c:strRef>
              <c:f>Sheet1!$A$52</c:f>
              <c:strCache>
                <c:ptCount val="1"/>
                <c:pt idx="0">
                  <c:v>TOTAL SPECIAL EVENTS REVENUE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Sheet1!$B$52:$L$52</c15:sqref>
                  </c15:fullRef>
                </c:ext>
              </c:extLst>
              <c:f>Sheet1!$H$52:$L$52</c:f>
              <c:numCache>
                <c:formatCode>General</c:formatCode>
                <c:ptCount val="5"/>
                <c:pt idx="0" formatCode="#,##0_);[Red]\(#,##0\)">
                  <c:v>0</c:v>
                </c:pt>
                <c:pt idx="2" formatCode="#,##0_);[Red]\(#,##0\)">
                  <c:v>0</c:v>
                </c:pt>
                <c:pt idx="4" formatCode="#,##0_);[Red]\(#,##0\)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F4-4850-BA16-8061A5E49554}"/>
            </c:ext>
          </c:extLst>
        </c:ser>
        <c:ser>
          <c:idx val="6"/>
          <c:order val="6"/>
          <c:tx>
            <c:strRef>
              <c:f>Sheet1!$A$58</c:f>
              <c:strCache>
                <c:ptCount val="1"/>
                <c:pt idx="0">
                  <c:v>TOTAL FUNDRAISING REVENUE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Sheet1!$B$58:$L$58</c15:sqref>
                  </c15:fullRef>
                </c:ext>
              </c:extLst>
              <c:f>Sheet1!$H$58:$L$58</c:f>
              <c:numCache>
                <c:formatCode>General</c:formatCode>
                <c:ptCount val="5"/>
                <c:pt idx="0" formatCode="#,##0_);[Red]\(#,##0\)">
                  <c:v>225494.19</c:v>
                </c:pt>
                <c:pt idx="2" formatCode="#,##0_);[Red]\(#,##0\)">
                  <c:v>190825</c:v>
                </c:pt>
                <c:pt idx="4" formatCode="#,##0_);[Red]\(#,##0\)">
                  <c:v>315498.09000000003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F4-4850-BA16-8061A5E49554}"/>
            </c:ext>
          </c:extLst>
        </c:ser>
        <c:ser>
          <c:idx val="7"/>
          <c:order val="7"/>
          <c:tx>
            <c:strRef>
              <c:f>Sheet1!$A$63</c:f>
              <c:strCache>
                <c:ptCount val="1"/>
                <c:pt idx="0">
                  <c:v>TOTAL AGENCY FEES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Sheet1!$B$63:$L$63</c15:sqref>
                  </c15:fullRef>
                </c:ext>
              </c:extLst>
              <c:f>Sheet1!$H$63:$L$63</c:f>
              <c:numCache>
                <c:formatCode>General</c:formatCode>
                <c:ptCount val="5"/>
                <c:pt idx="0" formatCode="#,##0_);[Red]\(#,##0\)">
                  <c:v>7535.55</c:v>
                </c:pt>
                <c:pt idx="2" formatCode="#,##0_);[Red]\(#,##0\)">
                  <c:v>35000</c:v>
                </c:pt>
                <c:pt idx="4" formatCode="#,##0_);[Red]\(#,##0\)">
                  <c:v>12154.1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F4-4850-BA16-8061A5E49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780000"/>
        <c:axId val="1557781248"/>
      </c:barChart>
      <c:catAx>
        <c:axId val="155778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1248"/>
        <c:crosses val="autoZero"/>
        <c:auto val="1"/>
        <c:lblAlgn val="ctr"/>
        <c:lblOffset val="100"/>
        <c:noMultiLvlLbl val="0"/>
      </c:catAx>
      <c:valAx>
        <c:axId val="155778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Expenses YTD</a:t>
            </a:r>
          </a:p>
        </c:rich>
      </c:tx>
      <c:layout>
        <c:manualLayout>
          <c:xMode val="edge"/>
          <c:yMode val="edge"/>
          <c:x val="0.44611516469976714"/>
          <c:y val="1.6736401673640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Sheet1!$A$84</c:f>
              <c:strCache>
                <c:ptCount val="1"/>
                <c:pt idx="0">
                  <c:v>TOTAL FOOD PURCHASE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Sheet1!$B$84:$L$84</c15:sqref>
                  </c15:fullRef>
                </c:ext>
              </c:extLst>
              <c:f>Sheet1!$H$84:$L$84</c:f>
              <c:numCache>
                <c:formatCode>General</c:formatCode>
                <c:ptCount val="5"/>
                <c:pt idx="0" formatCode="#,##0_);[Red]\(#,##0\)">
                  <c:v>632766.64000000013</c:v>
                </c:pt>
                <c:pt idx="2" formatCode="#,##0_);[Red]\(#,##0\)">
                  <c:v>913290</c:v>
                </c:pt>
                <c:pt idx="4" formatCode="#,##0_);[Red]\(#,##0\)">
                  <c:v>863774.31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6-4FD5-A5A8-3DD23D8EA2F4}"/>
            </c:ext>
          </c:extLst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TOTAL PAYROLL EXPENSE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Sheet1!$B$90:$L$90</c15:sqref>
                  </c15:fullRef>
                </c:ext>
              </c:extLst>
              <c:f>Sheet1!$H$90:$L$90</c:f>
              <c:numCache>
                <c:formatCode>General</c:formatCode>
                <c:ptCount val="5"/>
                <c:pt idx="0" formatCode="#,##0_);[Red]\(#,##0\)">
                  <c:v>511215.99</c:v>
                </c:pt>
                <c:pt idx="2" formatCode="#,##0_);[Red]\(#,##0\)">
                  <c:v>553175</c:v>
                </c:pt>
                <c:pt idx="4" formatCode="#,##0_);[Red]\(#,##0\)">
                  <c:v>504107.44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6-4FD5-A5A8-3DD23D8EA2F4}"/>
            </c:ext>
          </c:extLst>
        </c:ser>
        <c:ser>
          <c:idx val="2"/>
          <c:order val="2"/>
          <c:tx>
            <c:strRef>
              <c:f>Sheet1!$A$129</c:f>
              <c:strCache>
                <c:ptCount val="1"/>
                <c:pt idx="0">
                  <c:v>TOTAL OPERATING EXPENSES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Sheet1!$B$129:$L$129</c15:sqref>
                  </c15:fullRef>
                </c:ext>
              </c:extLst>
              <c:f>Sheet1!$H$129:$L$129</c:f>
              <c:numCache>
                <c:formatCode>General</c:formatCode>
                <c:ptCount val="5"/>
                <c:pt idx="0" formatCode="#,##0_);[Red]\(#,##0\)">
                  <c:v>309288.45999999996</c:v>
                </c:pt>
                <c:pt idx="2" formatCode="#,##0_);[Red]\(#,##0\)">
                  <c:v>378377</c:v>
                </c:pt>
                <c:pt idx="4" formatCode="#,##0_);[Red]\(#,##0\)">
                  <c:v>262601.79000000004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66-4FD5-A5A8-3DD23D8EA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4067424"/>
        <c:axId val="1754069088"/>
      </c:barChart>
      <c:catAx>
        <c:axId val="175406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9088"/>
        <c:crosses val="autoZero"/>
        <c:auto val="1"/>
        <c:lblAlgn val="ctr"/>
        <c:lblOffset val="100"/>
        <c:noMultiLvlLbl val="0"/>
      </c:catAx>
      <c:valAx>
        <c:axId val="175406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7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</a:t>
            </a:r>
            <a:r>
              <a:rPr lang="en-US" baseline="0"/>
              <a:t> Purchase YTD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Food Purchase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Sheet1!$B$79:$L$79</c15:sqref>
                  </c15:fullRef>
                </c:ext>
              </c:extLst>
              <c:f>Sheet1!$H$79:$L$79</c:f>
              <c:numCache>
                <c:formatCode>General</c:formatCode>
                <c:ptCount val="5"/>
                <c:pt idx="0" formatCode="#,##0_);[Red]\(#,##0\)">
                  <c:v>131578.6</c:v>
                </c:pt>
                <c:pt idx="2" formatCode="#,##0_);[Red]\(#,##0\)">
                  <c:v>253034</c:v>
                </c:pt>
                <c:pt idx="4" formatCode="#,##0_);[Red]\(#,##0\)">
                  <c:v>252018.31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C-42D4-A57B-8937CEA0FC16}"/>
            </c:ext>
          </c:extLst>
        </c:ser>
        <c:ser>
          <c:idx val="1"/>
          <c:order val="1"/>
          <c:tx>
            <c:strRef>
              <c:f>Sheet1!$A$80</c:f>
              <c:strCache>
                <c:ptCount val="1"/>
                <c:pt idx="0">
                  <c:v>Meal Purchase - Kids Café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Sheet1!$B$80:$L$80</c15:sqref>
                  </c15:fullRef>
                </c:ext>
              </c:extLst>
              <c:f>Sheet1!$H$80:$L$80</c:f>
              <c:numCache>
                <c:formatCode>General</c:formatCode>
                <c:ptCount val="5"/>
                <c:pt idx="0" formatCode="#,##0_);[Red]\(#,##0\)">
                  <c:v>278304.08</c:v>
                </c:pt>
                <c:pt idx="2" formatCode="#,##0_);[Red]\(#,##0\)">
                  <c:v>506955</c:v>
                </c:pt>
                <c:pt idx="4" formatCode="#,##0_);[Red]\(#,##0\)">
                  <c:v>348374.25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C-42D4-A57B-8937CEA0FC16}"/>
            </c:ext>
          </c:extLst>
        </c:ser>
        <c:ser>
          <c:idx val="2"/>
          <c:order val="2"/>
          <c:tx>
            <c:strRef>
              <c:f>Sheet1!$A$81</c:f>
              <c:strCache>
                <c:ptCount val="1"/>
                <c:pt idx="0">
                  <c:v>Inventory Adjustments - Food Purchase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Sheet1!$B$81:$L$81</c15:sqref>
                  </c15:fullRef>
                </c:ext>
              </c:extLst>
              <c:f>Sheet1!$H$81:$L$81</c:f>
              <c:numCache>
                <c:formatCode>General</c:formatCode>
                <c:ptCount val="5"/>
                <c:pt idx="0" formatCode="#,##0_);[Red]\(#,##0\)">
                  <c:v>1730.84</c:v>
                </c:pt>
                <c:pt idx="2" formatCode="#,##0_);[Red]\(#,##0\)">
                  <c:v>0</c:v>
                </c:pt>
                <c:pt idx="4" formatCode="#,##0_);[Red]\(#,##0\)">
                  <c:v>1280.1199999999999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C-42D4-A57B-8937CEA0FC16}"/>
            </c:ext>
          </c:extLst>
        </c:ser>
        <c:ser>
          <c:idx val="3"/>
          <c:order val="3"/>
          <c:tx>
            <c:strRef>
              <c:f>Sheet1!$A$82</c:f>
              <c:strCache>
                <c:ptCount val="1"/>
                <c:pt idx="0">
                  <c:v>Purchase Product COGS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Sheet1!$B$82:$L$82</c15:sqref>
                  </c15:fullRef>
                </c:ext>
              </c:extLst>
              <c:f>Sheet1!$H$82:$L$82</c:f>
              <c:numCache>
                <c:formatCode>General</c:formatCode>
                <c:ptCount val="5"/>
                <c:pt idx="0" formatCode="#,##0_);[Red]\(#,##0\)">
                  <c:v>205323.12</c:v>
                </c:pt>
                <c:pt idx="2" formatCode="#,##0_);[Red]\(#,##0\)">
                  <c:v>143547</c:v>
                </c:pt>
                <c:pt idx="4" formatCode="#,##0_);[Red]\(#,##0\)">
                  <c:v>258862.41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C-42D4-A57B-8937CEA0FC16}"/>
            </c:ext>
          </c:extLst>
        </c:ser>
        <c:ser>
          <c:idx val="4"/>
          <c:order val="4"/>
          <c:tx>
            <c:strRef>
              <c:f>Sheet1!$A$83</c:f>
              <c:strCache>
                <c:ptCount val="1"/>
                <c:pt idx="0">
                  <c:v>Freight - Donated &amp; Produce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Sheet1!$B$83:$L$83</c15:sqref>
                  </c15:fullRef>
                </c:ext>
              </c:extLst>
              <c:f>Sheet1!$H$83:$L$83</c:f>
              <c:numCache>
                <c:formatCode>General</c:formatCode>
                <c:ptCount val="5"/>
                <c:pt idx="0" formatCode="#,##0_);[Red]\(#,##0\)">
                  <c:v>15830</c:v>
                </c:pt>
                <c:pt idx="2" formatCode="#,##0_);[Red]\(#,##0\)">
                  <c:v>9754</c:v>
                </c:pt>
                <c:pt idx="4" formatCode="#,##0_);[Red]\(#,##0\)">
                  <c:v>3239.22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C-42D4-A57B-8937CEA0F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4986480"/>
        <c:axId val="143499064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Sheet1!$A$84</c15:sqref>
                        </c15:formulaRef>
                      </c:ext>
                    </c:extLst>
                    <c:strCache>
                      <c:ptCount val="1"/>
                      <c:pt idx="0">
                        <c:v>TOTAL FOOD PURCHASE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Sheet1!$B$10:$L$10</c15:sqref>
                        </c15:fullRef>
                        <c15:formulaRef>
                          <c15:sqref>Sheet1!$H$10:$L$10</c15:sqref>
                        </c15:formulaRef>
                      </c:ext>
                    </c:extLst>
                    <c:strCache>
                      <c:ptCount val="5"/>
                      <c:pt idx="0">
                        <c:v>Actual YTD</c:v>
                      </c:pt>
                      <c:pt idx="2">
                        <c:v>YTD Budget</c:v>
                      </c:pt>
                      <c:pt idx="4">
                        <c:v>Prior Yr YTD Actual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Sheet1!$B$84:$L$84</c15:sqref>
                        </c15:fullRef>
                        <c15:formulaRef>
                          <c15:sqref>Sheet1!$H$84:$L$84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#,##0_);[Red]\(#,##0\)">
                        <c:v>632766.64000000013</c:v>
                      </c:pt>
                      <c:pt idx="2" formatCode="#,##0_);[Red]\(#,##0\)">
                        <c:v>913290</c:v>
                      </c:pt>
                      <c:pt idx="4" formatCode="#,##0_);[Red]\(#,##0\)">
                        <c:v>863774.31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CAC-42D4-A57B-8937CEA0FC16}"/>
                  </c:ext>
                </c:extLst>
              </c15:ser>
            </c15:filteredBarSeries>
          </c:ext>
        </c:extLst>
      </c:barChart>
      <c:catAx>
        <c:axId val="143498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90640"/>
        <c:crosses val="autoZero"/>
        <c:auto val="1"/>
        <c:lblAlgn val="ctr"/>
        <c:lblOffset val="100"/>
        <c:noMultiLvlLbl val="0"/>
      </c:catAx>
      <c:valAx>
        <c:axId val="14349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86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Revenue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018744567967E-2"/>
          <c:y val="9.1074296307438768E-2"/>
          <c:w val="0.86905308582720409"/>
          <c:h val="0.758039231457245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TOTAL COMMUNITY DONATIONS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Sheet1!$B$22:$L$22</c15:sqref>
                  </c15:fullRef>
                </c:ext>
              </c:extLst>
              <c:f>Sheet1!$B$22:$F$22</c:f>
              <c:numCache>
                <c:formatCode>General</c:formatCode>
                <c:ptCount val="5"/>
                <c:pt idx="0" formatCode="#,##0_);[Red]\(#,##0\)">
                  <c:v>608316.07999999996</c:v>
                </c:pt>
                <c:pt idx="2" formatCode="#,##0_);[Red]\(#,##0\)">
                  <c:v>154337</c:v>
                </c:pt>
                <c:pt idx="4" formatCode="#,##0_);[Red]\(#,##0\)">
                  <c:v>445595.68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C-4350-8979-CA85AE804F63}"/>
            </c:ext>
          </c:extLst>
        </c:ser>
        <c:ser>
          <c:idx val="1"/>
          <c:order val="1"/>
          <c:tx>
            <c:strRef>
              <c:f>Sheet1!$A$26</c:f>
              <c:strCache>
                <c:ptCount val="1"/>
                <c:pt idx="0">
                  <c:v>TOTAL WORK PLACE GIVING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Sheet1!$B$26:$L$26</c15:sqref>
                  </c15:fullRef>
                </c:ext>
              </c:extLst>
              <c:f>Sheet1!$B$26:$F$26</c:f>
              <c:numCache>
                <c:formatCode>General</c:formatCode>
                <c:ptCount val="5"/>
                <c:pt idx="0" formatCode="#,##0_);[Red]\(#,##0\)">
                  <c:v>9268.76</c:v>
                </c:pt>
                <c:pt idx="2" formatCode="#,##0_);[Red]\(#,##0\)">
                  <c:v>6550</c:v>
                </c:pt>
                <c:pt idx="4" formatCode="#,##0_);[Red]\(#,##0\)">
                  <c:v>8121.9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C-4350-8979-CA85AE804F63}"/>
            </c:ext>
          </c:extLst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TOTAL OTHER INCOME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Sheet1!$B$35:$L$35</c15:sqref>
                  </c15:fullRef>
                </c:ext>
              </c:extLst>
              <c:f>Sheet1!$B$35:$F$35</c:f>
              <c:numCache>
                <c:formatCode>General</c:formatCode>
                <c:ptCount val="5"/>
                <c:pt idx="0" formatCode="#,##0_);[Red]\(#,##0\)">
                  <c:v>735.5</c:v>
                </c:pt>
                <c:pt idx="2" formatCode="#,##0_);[Red]\(#,##0\)">
                  <c:v>6500</c:v>
                </c:pt>
                <c:pt idx="4" formatCode="#,##0_);[Red]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8C-4350-8979-CA85AE804F63}"/>
            </c:ext>
          </c:extLst>
        </c:ser>
        <c:ser>
          <c:idx val="3"/>
          <c:order val="3"/>
          <c:tx>
            <c:strRef>
              <c:f>Sheet1!$A$41</c:f>
              <c:strCache>
                <c:ptCount val="1"/>
                <c:pt idx="0">
                  <c:v>TOTAL GOVERNMENT SUPPORT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Sheet1!$B$41:$L$41</c15:sqref>
                  </c15:fullRef>
                </c:ext>
              </c:extLst>
              <c:f>Sheet1!$B$41:$F$41</c:f>
              <c:numCache>
                <c:formatCode>General</c:formatCode>
                <c:ptCount val="5"/>
                <c:pt idx="0" formatCode="#,##0_);[Red]\(#,##0\)">
                  <c:v>136691.23000000001</c:v>
                </c:pt>
                <c:pt idx="2" formatCode="#,##0_);[Red]\(#,##0\)">
                  <c:v>380213</c:v>
                </c:pt>
                <c:pt idx="4" formatCode="#,##0_);[Red]\(#,##0\)">
                  <c:v>345666.57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C-4350-8979-CA85AE804F63}"/>
            </c:ext>
          </c:extLst>
        </c:ser>
        <c:ser>
          <c:idx val="4"/>
          <c:order val="4"/>
          <c:tx>
            <c:strRef>
              <c:f>Sheet1!$A$46</c:f>
              <c:strCache>
                <c:ptCount val="1"/>
                <c:pt idx="0">
                  <c:v>TOTAL FOUNDATION GRANTS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Sheet1!$B$46:$L$46</c15:sqref>
                  </c15:fullRef>
                </c:ext>
              </c:extLst>
              <c:f>Sheet1!$B$46:$F$46</c:f>
              <c:numCache>
                <c:formatCode>General</c:formatCode>
                <c:ptCount val="5"/>
                <c:pt idx="0" formatCode="#,##0_);[Red]\(#,##0\)">
                  <c:v>199603.9</c:v>
                </c:pt>
                <c:pt idx="2" formatCode="#,##0_);[Red]\(#,##0\)">
                  <c:v>209656</c:v>
                </c:pt>
                <c:pt idx="4" formatCode="#,##0_);[Red]\(#,##0\)">
                  <c:v>557187.88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8C-4350-8979-CA85AE804F63}"/>
            </c:ext>
          </c:extLst>
        </c:ser>
        <c:ser>
          <c:idx val="5"/>
          <c:order val="5"/>
          <c:tx>
            <c:strRef>
              <c:f>Sheet1!$A$52</c:f>
              <c:strCache>
                <c:ptCount val="1"/>
                <c:pt idx="0">
                  <c:v>TOTAL SPECIAL EVENTS REVENUE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Sheet1!$B$52:$L$52</c15:sqref>
                  </c15:fullRef>
                </c:ext>
              </c:extLst>
              <c:f>Sheet1!$B$52:$F$52</c:f>
              <c:numCache>
                <c:formatCode>General</c:formatCode>
                <c:ptCount val="5"/>
                <c:pt idx="0" formatCode="#,##0_);[Red]\(#,##0\)">
                  <c:v>0</c:v>
                </c:pt>
                <c:pt idx="2" formatCode="#,##0_);[Red]\(#,##0\)">
                  <c:v>0</c:v>
                </c:pt>
                <c:pt idx="4" formatCode="#,##0_);[Red]\(#,##0\)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8C-4350-8979-CA85AE804F63}"/>
            </c:ext>
          </c:extLst>
        </c:ser>
        <c:ser>
          <c:idx val="6"/>
          <c:order val="6"/>
          <c:tx>
            <c:strRef>
              <c:f>Sheet1!$A$58</c:f>
              <c:strCache>
                <c:ptCount val="1"/>
                <c:pt idx="0">
                  <c:v>TOTAL FUNDRAISING REVENUE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Sheet1!$B$58:$L$58</c15:sqref>
                  </c15:fullRef>
                </c:ext>
              </c:extLst>
              <c:f>Sheet1!$B$58:$F$58</c:f>
              <c:numCache>
                <c:formatCode>General</c:formatCode>
                <c:ptCount val="5"/>
                <c:pt idx="0" formatCode="#,##0_);[Red]\(#,##0\)">
                  <c:v>139048.94</c:v>
                </c:pt>
                <c:pt idx="2" formatCode="#,##0_);[Red]\(#,##0\)">
                  <c:v>81975</c:v>
                </c:pt>
                <c:pt idx="4" formatCode="#,##0_);[Red]\(#,##0\)">
                  <c:v>173857.00999999998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8C-4350-8979-CA85AE804F63}"/>
            </c:ext>
          </c:extLst>
        </c:ser>
        <c:ser>
          <c:idx val="7"/>
          <c:order val="7"/>
          <c:tx>
            <c:strRef>
              <c:f>Sheet1!$A$63</c:f>
              <c:strCache>
                <c:ptCount val="1"/>
                <c:pt idx="0">
                  <c:v>TOTAL AGENCY FEES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Sheet1!$B$63:$L$63</c15:sqref>
                  </c15:fullRef>
                </c:ext>
              </c:extLst>
              <c:f>Sheet1!$B$63:$F$63</c:f>
              <c:numCache>
                <c:formatCode>General</c:formatCode>
                <c:ptCount val="5"/>
                <c:pt idx="0" formatCode="#,##0_);[Red]\(#,##0\)">
                  <c:v>4770.51</c:v>
                </c:pt>
                <c:pt idx="2" formatCode="#,##0_);[Red]\(#,##0\)">
                  <c:v>17500</c:v>
                </c:pt>
                <c:pt idx="4" formatCode="#,##0_);[Red]\(#,##0\)">
                  <c:v>6625.98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8C-4350-8979-CA85AE804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780000"/>
        <c:axId val="1557781248"/>
      </c:barChart>
      <c:catAx>
        <c:axId val="155778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1248"/>
        <c:crosses val="autoZero"/>
        <c:auto val="1"/>
        <c:lblAlgn val="ctr"/>
        <c:lblOffset val="100"/>
        <c:noMultiLvlLbl val="0"/>
      </c:catAx>
      <c:valAx>
        <c:axId val="155778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15423257552746"/>
          <c:y val="0.89384451482310101"/>
          <c:w val="0.57966973238724073"/>
          <c:h val="7.9190282273610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Expenses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Sheet1!$A$84</c:f>
              <c:strCache>
                <c:ptCount val="1"/>
                <c:pt idx="0">
                  <c:v>TOTAL FOOD PURCHASE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(Sheet1!$B$10:$F$10,Sheet1!$K$10)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Sheet1!$B$84:$L$84</c15:sqref>
                  </c15:fullRef>
                </c:ext>
              </c:extLst>
              <c:f>(Sheet1!$B$84:$F$84,Sheet1!$K$84)</c:f>
              <c:numCache>
                <c:formatCode>General</c:formatCode>
                <c:ptCount val="6"/>
                <c:pt idx="0" formatCode="#,##0_);[Red]\(#,##0\)">
                  <c:v>166281.83000000002</c:v>
                </c:pt>
                <c:pt idx="2" formatCode="#,##0_);[Red]\(#,##0\)">
                  <c:v>414843</c:v>
                </c:pt>
                <c:pt idx="4" formatCode="#,##0_);[Red]\(#,##0\)">
                  <c:v>329509.53999999998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6-40C7-AC4A-A020E894AB72}"/>
            </c:ext>
          </c:extLst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TOTAL PAYROLL EXPENSE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(Sheet1!$B$10:$F$10,Sheet1!$K$10)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Sheet1!$B$90:$L$90</c15:sqref>
                  </c15:fullRef>
                </c:ext>
              </c:extLst>
              <c:f>(Sheet1!$B$90:$F$90,Sheet1!$K$90)</c:f>
              <c:numCache>
                <c:formatCode>General</c:formatCode>
                <c:ptCount val="6"/>
                <c:pt idx="0" formatCode="#,##0_);[Red]\(#,##0\)">
                  <c:v>317250.83999999997</c:v>
                </c:pt>
                <c:pt idx="2" formatCode="#,##0_);[Red]\(#,##0\)">
                  <c:v>345495</c:v>
                </c:pt>
                <c:pt idx="4" formatCode="#,##0_);[Red]\(#,##0\)">
                  <c:v>303485.51000000007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6-40C7-AC4A-A020E894AB72}"/>
            </c:ext>
          </c:extLst>
        </c:ser>
        <c:ser>
          <c:idx val="2"/>
          <c:order val="2"/>
          <c:tx>
            <c:strRef>
              <c:f>Sheet1!$A$129</c:f>
              <c:strCache>
                <c:ptCount val="1"/>
                <c:pt idx="0">
                  <c:v>TOTAL OPERATING EXPENSES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(Sheet1!$B$10:$F$10,Sheet1!$K$10)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Sheet1!$B$129:$L$129</c15:sqref>
                  </c15:fullRef>
                </c:ext>
              </c:extLst>
              <c:f>(Sheet1!$B$129:$F$129,Sheet1!$K$129)</c:f>
              <c:numCache>
                <c:formatCode>General</c:formatCode>
                <c:ptCount val="6"/>
                <c:pt idx="0" formatCode="#,##0_);[Red]\(#,##0\)">
                  <c:v>203328.99999999997</c:v>
                </c:pt>
                <c:pt idx="2" formatCode="#,##0_);[Red]\(#,##0\)">
                  <c:v>180695</c:v>
                </c:pt>
                <c:pt idx="4" formatCode="#,##0_);[Red]\(#,##0\)">
                  <c:v>141272.14000000001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6-40C7-AC4A-A020E894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4067424"/>
        <c:axId val="1754069088"/>
      </c:barChart>
      <c:catAx>
        <c:axId val="175406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9088"/>
        <c:crosses val="autoZero"/>
        <c:auto val="1"/>
        <c:lblAlgn val="ctr"/>
        <c:lblOffset val="100"/>
        <c:noMultiLvlLbl val="0"/>
      </c:catAx>
      <c:valAx>
        <c:axId val="175406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7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</a:t>
            </a:r>
            <a:r>
              <a:rPr lang="en-US" baseline="0"/>
              <a:t> Purchase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Food Purchase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Sheet1!$B$79:$L$79</c15:sqref>
                  </c15:fullRef>
                </c:ext>
              </c:extLst>
              <c:f>Sheet1!$B$79:$G$79</c:f>
              <c:numCache>
                <c:formatCode>General</c:formatCode>
                <c:ptCount val="6"/>
                <c:pt idx="0" formatCode="#,##0_);[Red]\(#,##0\)">
                  <c:v>1677.9</c:v>
                </c:pt>
                <c:pt idx="2" formatCode="#,##0_);[Red]\(#,##0\)">
                  <c:v>147267</c:v>
                </c:pt>
                <c:pt idx="4" formatCode="#,##0_);[Red]\(#,##0\)">
                  <c:v>104259.68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5-4C07-B638-D8BFCC038EA7}"/>
            </c:ext>
          </c:extLst>
        </c:ser>
        <c:ser>
          <c:idx val="1"/>
          <c:order val="1"/>
          <c:tx>
            <c:strRef>
              <c:f>Sheet1!$A$80</c:f>
              <c:strCache>
                <c:ptCount val="1"/>
                <c:pt idx="0">
                  <c:v>Meal Purchase - Kids Café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Sheet1!$B$80:$L$80</c15:sqref>
                  </c15:fullRef>
                </c:ext>
              </c:extLst>
              <c:f>Sheet1!$B$80:$G$80</c:f>
              <c:numCache>
                <c:formatCode>General</c:formatCode>
                <c:ptCount val="6"/>
                <c:pt idx="0" formatCode="#,##0_);[Red]\(#,##0\)">
                  <c:v>31483.53</c:v>
                </c:pt>
                <c:pt idx="2" formatCode="#,##0_);[Red]\(#,##0\)">
                  <c:v>188899</c:v>
                </c:pt>
                <c:pt idx="4" formatCode="#,##0_);[Red]\(#,##0\)">
                  <c:v>109605.25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65-4C07-B638-D8BFCC038EA7}"/>
            </c:ext>
          </c:extLst>
        </c:ser>
        <c:ser>
          <c:idx val="2"/>
          <c:order val="2"/>
          <c:tx>
            <c:strRef>
              <c:f>Sheet1!$A$81</c:f>
              <c:strCache>
                <c:ptCount val="1"/>
                <c:pt idx="0">
                  <c:v>Inventory Adjustments - Food Purchase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Sheet1!$B$81:$L$81</c15:sqref>
                  </c15:fullRef>
                </c:ext>
              </c:extLst>
              <c:f>Sheet1!$B$81:$G$81</c:f>
              <c:numCache>
                <c:formatCode>General</c:formatCode>
                <c:ptCount val="6"/>
                <c:pt idx="0" formatCode="#,##0_);[Red]\(#,##0\)">
                  <c:v>657.24</c:v>
                </c:pt>
                <c:pt idx="2" formatCode="#,##0_);[Red]\(#,##0\)">
                  <c:v>0</c:v>
                </c:pt>
                <c:pt idx="4" formatCode="#,##0_);[Red]\(#,##0\)">
                  <c:v>966.24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65-4C07-B638-D8BFCC038EA7}"/>
            </c:ext>
          </c:extLst>
        </c:ser>
        <c:ser>
          <c:idx val="3"/>
          <c:order val="3"/>
          <c:tx>
            <c:strRef>
              <c:f>Sheet1!$A$82</c:f>
              <c:strCache>
                <c:ptCount val="1"/>
                <c:pt idx="0">
                  <c:v>Purchase Product COGS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Sheet1!$B$82:$L$82</c15:sqref>
                  </c15:fullRef>
                </c:ext>
              </c:extLst>
              <c:f>Sheet1!$B$82:$G$82</c:f>
              <c:numCache>
                <c:formatCode>General</c:formatCode>
                <c:ptCount val="6"/>
                <c:pt idx="0" formatCode="#,##0_);[Red]\(#,##0\)">
                  <c:v>124408.16</c:v>
                </c:pt>
                <c:pt idx="2" formatCode="#,##0_);[Red]\(#,##0\)">
                  <c:v>73625</c:v>
                </c:pt>
                <c:pt idx="4" formatCode="#,##0_);[Red]\(#,##0\)">
                  <c:v>113997.37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5-4C07-B638-D8BFCC038EA7}"/>
            </c:ext>
          </c:extLst>
        </c:ser>
        <c:ser>
          <c:idx val="4"/>
          <c:order val="4"/>
          <c:tx>
            <c:strRef>
              <c:f>Sheet1!$A$83</c:f>
              <c:strCache>
                <c:ptCount val="1"/>
                <c:pt idx="0">
                  <c:v>Freight - Donated &amp; Produce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Sheet1!$B$83:$L$83</c15:sqref>
                  </c15:fullRef>
                </c:ext>
              </c:extLst>
              <c:f>Sheet1!$B$83:$G$83</c:f>
              <c:numCache>
                <c:formatCode>General</c:formatCode>
                <c:ptCount val="6"/>
                <c:pt idx="0" formatCode="#,##0_);[Red]\(#,##0\)">
                  <c:v>8055</c:v>
                </c:pt>
                <c:pt idx="2" formatCode="#,##0_);[Red]\(#,##0\)">
                  <c:v>5052</c:v>
                </c:pt>
                <c:pt idx="4" formatCode="#,##0_);[Red]\(#,##0\)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65-4C07-B638-D8BFCC03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4986480"/>
        <c:axId val="143499064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Sheet1!$A$84</c15:sqref>
                        </c15:formulaRef>
                      </c:ext>
                    </c:extLst>
                    <c:strCache>
                      <c:ptCount val="1"/>
                      <c:pt idx="0">
                        <c:v>TOTAL FOOD PURCHASE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Sheet1!$B$10:$L$10</c15:sqref>
                        </c15:fullRef>
                        <c15:formulaRef>
                          <c15:sqref>Sheet1!$B$10:$G$10</c15:sqref>
                        </c15:formulaRef>
                      </c:ext>
                    </c:extLst>
                    <c:strCache>
                      <c:ptCount val="6"/>
                      <c:pt idx="0">
                        <c:v>Actual Current Mth</c:v>
                      </c:pt>
                      <c:pt idx="2">
                        <c:v>Current Mth Budget</c:v>
                      </c:pt>
                      <c:pt idx="4">
                        <c:v>Prior  Yr MTD Actual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Sheet1!$B$84:$L$84</c15:sqref>
                        </c15:fullRef>
                        <c15:formulaRef>
                          <c15:sqref>Sheet1!$B$84:$G$84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 formatCode="#,##0_);[Red]\(#,##0\)">
                        <c:v>166281.83000000002</c:v>
                      </c:pt>
                      <c:pt idx="2" formatCode="#,##0_);[Red]\(#,##0\)">
                        <c:v>414843</c:v>
                      </c:pt>
                      <c:pt idx="4" formatCode="#,##0_);[Red]\(#,##0\)">
                        <c:v>329509.53999999998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C65-4C07-B638-D8BFCC038EA7}"/>
                  </c:ext>
                </c:extLst>
              </c15:ser>
            </c15:filteredBarSeries>
          </c:ext>
        </c:extLst>
      </c:barChart>
      <c:catAx>
        <c:axId val="143498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90640"/>
        <c:crosses val="autoZero"/>
        <c:auto val="1"/>
        <c:lblAlgn val="ctr"/>
        <c:lblOffset val="100"/>
        <c:noMultiLvlLbl val="0"/>
      </c:catAx>
      <c:valAx>
        <c:axId val="14349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86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19</xdr:col>
      <xdr:colOff>200025</xdr:colOff>
      <xdr:row>31</xdr:row>
      <xdr:rowOff>152399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114300</xdr:rowOff>
    </xdr:from>
    <xdr:to>
      <xdr:col>19</xdr:col>
      <xdr:colOff>180975</xdr:colOff>
      <xdr:row>61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63</xdr:row>
      <xdr:rowOff>76200</xdr:rowOff>
    </xdr:from>
    <xdr:to>
      <xdr:col>19</xdr:col>
      <xdr:colOff>219075</xdr:colOff>
      <xdr:row>92</xdr:row>
      <xdr:rowOff>28574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9525</xdr:colOff>
      <xdr:row>0</xdr:row>
      <xdr:rowOff>85725</xdr:rowOff>
    </xdr:from>
    <xdr:to>
      <xdr:col>42</xdr:col>
      <xdr:colOff>47625</xdr:colOff>
      <xdr:row>32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28574</xdr:colOff>
      <xdr:row>34</xdr:row>
      <xdr:rowOff>28574</xdr:rowOff>
    </xdr:from>
    <xdr:to>
      <xdr:col>42</xdr:col>
      <xdr:colOff>38099</xdr:colOff>
      <xdr:row>61</xdr:row>
      <xdr:rowOff>161924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</xdr:colOff>
      <xdr:row>63</xdr:row>
      <xdr:rowOff>95250</xdr:rowOff>
    </xdr:from>
    <xdr:to>
      <xdr:col>42</xdr:col>
      <xdr:colOff>85725</xdr:colOff>
      <xdr:row>91</xdr:row>
      <xdr:rowOff>161924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60"/>
  <sheetViews>
    <sheetView showGridLines="0" tabSelected="1" view="pageBreakPreview" zoomScale="70" zoomScaleNormal="100" zoomScaleSheetLayoutView="70" workbookViewId="0">
      <pane xSplit="1" topLeftCell="B1" activePane="topRight" state="frozen"/>
      <selection pane="topRight" activeCell="N119" sqref="N119"/>
    </sheetView>
  </sheetViews>
  <sheetFormatPr defaultColWidth="8.85546875" defaultRowHeight="15.75" x14ac:dyDescent="0.25"/>
  <cols>
    <col min="1" max="1" width="40.5703125" style="1" customWidth="1"/>
    <col min="2" max="2" width="19.140625" style="1" customWidth="1"/>
    <col min="3" max="3" width="10.140625" style="1" customWidth="1"/>
    <col min="4" max="4" width="16.85546875" style="14" customWidth="1"/>
    <col min="5" max="5" width="8.85546875" style="1" customWidth="1"/>
    <col min="6" max="6" width="15.42578125" style="1" customWidth="1"/>
    <col min="7" max="7" width="12.28515625" style="1" bestFit="1" customWidth="1"/>
    <col min="8" max="8" width="15.85546875" style="14" customWidth="1"/>
    <col min="9" max="9" width="8.7109375" style="1" customWidth="1"/>
    <col min="10" max="10" width="17.42578125" style="1" customWidth="1"/>
    <col min="11" max="11" width="9.140625" style="1" customWidth="1"/>
    <col min="12" max="12" width="16.5703125" style="14" customWidth="1"/>
    <col min="13" max="13" width="8.85546875" style="1" customWidth="1"/>
    <col min="14" max="14" width="16.140625" style="1" customWidth="1"/>
    <col min="15" max="15" width="14.28515625" style="1" customWidth="1"/>
    <col min="16" max="16" width="16.5703125" style="14" bestFit="1" customWidth="1"/>
    <col min="17" max="17" width="9" style="1" customWidth="1"/>
    <col min="18" max="18" width="30.42578125" style="13" customWidth="1"/>
    <col min="19" max="19" width="14.42578125" style="1" bestFit="1" customWidth="1"/>
    <col min="20" max="20" width="13.42578125" style="1" bestFit="1" customWidth="1"/>
    <col min="21" max="16384" width="8.85546875" style="1"/>
  </cols>
  <sheetData>
    <row r="1" spans="1:19" x14ac:dyDescent="0.25">
      <c r="R1" s="13" t="s">
        <v>129</v>
      </c>
    </row>
    <row r="2" spans="1:19" ht="23.45" customHeight="1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9" ht="18" customHeight="1" x14ac:dyDescent="0.2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9" ht="15.6" customHeight="1" x14ac:dyDescent="0.2">
      <c r="A4" s="53" t="s">
        <v>130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9" ht="20.100000000000001" customHeight="1" x14ac:dyDescent="0.2">
      <c r="A5" s="53" t="s">
        <v>139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s="14" customFormat="1" ht="21" customHeight="1" x14ac:dyDescent="0.2">
      <c r="A6" s="54" t="s">
        <v>117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9" s="14" customFormat="1" ht="17.45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9" s="14" customFormat="1" ht="2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51"/>
      <c r="L8" s="51"/>
      <c r="M8" s="51"/>
      <c r="N8" s="51"/>
      <c r="O8" s="51"/>
      <c r="P8" s="51"/>
      <c r="Q8" s="51"/>
      <c r="R8" s="51"/>
    </row>
    <row r="9" spans="1:19" s="17" customFormat="1" ht="18" customHeight="1" x14ac:dyDescent="0.2">
      <c r="A9" s="3"/>
      <c r="B9" s="8" t="s">
        <v>71</v>
      </c>
      <c r="C9" s="2" t="s">
        <v>123</v>
      </c>
      <c r="D9" s="8" t="s">
        <v>72</v>
      </c>
      <c r="E9" s="2" t="s">
        <v>123</v>
      </c>
      <c r="F9" s="8" t="s">
        <v>84</v>
      </c>
      <c r="G9" s="2" t="s">
        <v>123</v>
      </c>
      <c r="H9" s="8" t="s">
        <v>119</v>
      </c>
      <c r="I9" s="2" t="s">
        <v>123</v>
      </c>
      <c r="J9" s="8" t="s">
        <v>71</v>
      </c>
      <c r="K9" s="2" t="s">
        <v>123</v>
      </c>
      <c r="L9" s="8"/>
      <c r="M9" s="2" t="s">
        <v>123</v>
      </c>
      <c r="N9" s="2"/>
      <c r="O9" s="2" t="s">
        <v>123</v>
      </c>
      <c r="P9" s="46" t="s">
        <v>118</v>
      </c>
      <c r="Q9" s="2" t="s">
        <v>123</v>
      </c>
      <c r="R9" s="8"/>
    </row>
    <row r="10" spans="1:19" s="17" customFormat="1" ht="15.6" customHeight="1" x14ac:dyDescent="0.25">
      <c r="A10" s="9"/>
      <c r="B10" s="10" t="s">
        <v>2</v>
      </c>
      <c r="C10" s="11" t="s">
        <v>124</v>
      </c>
      <c r="D10" s="10" t="s">
        <v>4</v>
      </c>
      <c r="E10" s="11" t="s">
        <v>124</v>
      </c>
      <c r="F10" s="10" t="s">
        <v>83</v>
      </c>
      <c r="G10" s="11" t="s">
        <v>72</v>
      </c>
      <c r="H10" s="10" t="s">
        <v>71</v>
      </c>
      <c r="I10" s="11" t="s">
        <v>124</v>
      </c>
      <c r="J10" s="10" t="s">
        <v>3</v>
      </c>
      <c r="K10" s="11" t="s">
        <v>124</v>
      </c>
      <c r="L10" s="10" t="s">
        <v>5</v>
      </c>
      <c r="M10" s="11" t="s">
        <v>124</v>
      </c>
      <c r="N10" s="10" t="s">
        <v>74</v>
      </c>
      <c r="O10" s="11" t="s">
        <v>72</v>
      </c>
      <c r="P10" s="47" t="s">
        <v>81</v>
      </c>
      <c r="Q10" s="11" t="s">
        <v>124</v>
      </c>
      <c r="R10" s="10" t="s">
        <v>128</v>
      </c>
    </row>
    <row r="11" spans="1:19" s="14" customFormat="1" ht="12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9" s="14" customFormat="1" ht="12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45"/>
      <c r="M12" s="3"/>
      <c r="N12" s="3"/>
      <c r="O12" s="3"/>
      <c r="P12" s="3"/>
      <c r="Q12" s="3"/>
      <c r="R12" s="5"/>
    </row>
    <row r="13" spans="1:19" s="14" customFormat="1" ht="16.350000000000001" customHeight="1" x14ac:dyDescent="0.2">
      <c r="A13" s="5" t="s">
        <v>70</v>
      </c>
      <c r="B13" s="45"/>
      <c r="C13" s="3"/>
      <c r="D13" s="48"/>
      <c r="E13" s="44"/>
      <c r="F13" s="44"/>
      <c r="G13" s="44"/>
      <c r="H13" s="49"/>
      <c r="I13" s="44"/>
      <c r="J13" s="45"/>
      <c r="K13" s="44"/>
      <c r="L13" s="45" t="s">
        <v>131</v>
      </c>
      <c r="M13" s="44"/>
      <c r="N13" s="44"/>
      <c r="O13" s="44"/>
      <c r="P13" s="46"/>
      <c r="Q13" s="3"/>
      <c r="R13" s="5"/>
    </row>
    <row r="14" spans="1:19" s="14" customFormat="1" ht="15.6" customHeight="1" x14ac:dyDescent="0.2">
      <c r="A14" s="3" t="s">
        <v>6</v>
      </c>
      <c r="B14" s="19">
        <v>49236.59</v>
      </c>
      <c r="C14" s="38">
        <f>B14/$B$76</f>
        <v>1.2204717741112784E-2</v>
      </c>
      <c r="D14" s="19">
        <v>25000</v>
      </c>
      <c r="E14" s="39">
        <f>D14/$D$76</f>
        <v>6.5145832855597226E-3</v>
      </c>
      <c r="F14" s="19">
        <f>+B14-D14</f>
        <v>24236.589999999997</v>
      </c>
      <c r="G14" s="39">
        <f>F14/D14</f>
        <v>0.96946359999999987</v>
      </c>
      <c r="H14" s="19">
        <v>50424.14</v>
      </c>
      <c r="I14" s="39">
        <f>H14/$H$76</f>
        <v>9.4869432655839709E-3</v>
      </c>
      <c r="J14" s="19">
        <v>111614.79</v>
      </c>
      <c r="K14" s="38">
        <f>J14/$J$76</f>
        <v>1.3010421011896395E-2</v>
      </c>
      <c r="L14" s="19">
        <v>43740</v>
      </c>
      <c r="M14" s="39">
        <f>L14/$L$76</f>
        <v>5.4387399431804614E-3</v>
      </c>
      <c r="N14" s="19">
        <f>+J14-L14</f>
        <v>67874.789999999994</v>
      </c>
      <c r="O14" s="39">
        <f>N14/L14</f>
        <v>1.5517784636488339</v>
      </c>
      <c r="P14" s="19">
        <v>155131.81</v>
      </c>
      <c r="Q14" s="39">
        <f>P14/$P$76</f>
        <v>1.5018665501139656E-2</v>
      </c>
      <c r="R14" s="22"/>
      <c r="S14" s="23"/>
    </row>
    <row r="15" spans="1:19" s="14" customFormat="1" ht="15" customHeight="1" x14ac:dyDescent="0.2">
      <c r="A15" s="3" t="s">
        <v>7</v>
      </c>
      <c r="B15" s="19">
        <v>38428</v>
      </c>
      <c r="C15" s="38">
        <f t="shared" ref="C15:C21" si="0">B15/$B$76</f>
        <v>9.5254950303317529E-3</v>
      </c>
      <c r="D15" s="19">
        <v>10500</v>
      </c>
      <c r="E15" s="39">
        <f t="shared" ref="E15:E76" si="1">D15/$D$76</f>
        <v>2.7361249799350835E-3</v>
      </c>
      <c r="F15" s="19">
        <f t="shared" ref="F15:F21" si="2">+B15-D15</f>
        <v>27928</v>
      </c>
      <c r="G15" s="39">
        <f t="shared" ref="G15:G21" si="3">F15/D15</f>
        <v>2.6598095238095238</v>
      </c>
      <c r="H15" s="19">
        <v>64934.68</v>
      </c>
      <c r="I15" s="39">
        <f t="shared" ref="I15:I76" si="4">H15/$H$76</f>
        <v>1.2216998150664547E-2</v>
      </c>
      <c r="J15" s="19">
        <v>63694.13</v>
      </c>
      <c r="K15" s="38">
        <f t="shared" ref="K15:K76" si="5">J15/$J$76</f>
        <v>7.4245308107147847E-3</v>
      </c>
      <c r="L15" s="19">
        <v>20500</v>
      </c>
      <c r="M15" s="39">
        <f t="shared" ref="M15:M76" si="6">L15/$L$76</f>
        <v>2.5490207781252733E-3</v>
      </c>
      <c r="N15" s="19">
        <f t="shared" ref="N15:N21" si="7">+J15-L15</f>
        <v>43194.13</v>
      </c>
      <c r="O15" s="39">
        <f t="shared" ref="O15:O76" si="8">N15/L15</f>
        <v>2.1070307317073169</v>
      </c>
      <c r="P15" s="19">
        <v>128591.92</v>
      </c>
      <c r="Q15" s="39">
        <f t="shared" ref="Q15:Q76" si="9">P15/$P$76</f>
        <v>1.2449278021247292E-2</v>
      </c>
      <c r="R15" s="19"/>
      <c r="S15" s="23"/>
    </row>
    <row r="16" spans="1:19" s="14" customFormat="1" ht="15" customHeight="1" x14ac:dyDescent="0.2">
      <c r="A16" s="3" t="s">
        <v>9</v>
      </c>
      <c r="B16" s="19">
        <v>101763.39</v>
      </c>
      <c r="C16" s="38">
        <f t="shared" si="0"/>
        <v>2.5225009516881232E-2</v>
      </c>
      <c r="D16" s="19">
        <v>58837</v>
      </c>
      <c r="E16" s="39">
        <f t="shared" si="1"/>
        <v>1.5331941470899096E-2</v>
      </c>
      <c r="F16" s="19">
        <f t="shared" si="2"/>
        <v>42926.39</v>
      </c>
      <c r="G16" s="39">
        <f t="shared" si="3"/>
        <v>0.72958155582371631</v>
      </c>
      <c r="H16" s="19">
        <v>125876.55</v>
      </c>
      <c r="I16" s="39">
        <f t="shared" si="4"/>
        <v>2.3682777501360341E-2</v>
      </c>
      <c r="J16" s="19">
        <v>201812.39</v>
      </c>
      <c r="K16" s="38">
        <f t="shared" si="5"/>
        <v>2.3524339017410058E-2</v>
      </c>
      <c r="L16" s="19">
        <v>92525</v>
      </c>
      <c r="M16" s="39">
        <f t="shared" si="6"/>
        <v>1.1504787682733704E-2</v>
      </c>
      <c r="N16" s="19">
        <f t="shared" si="7"/>
        <v>109287.39000000001</v>
      </c>
      <c r="O16" s="39">
        <f t="shared" si="8"/>
        <v>1.1811660632261551</v>
      </c>
      <c r="P16" s="19">
        <v>203411.55</v>
      </c>
      <c r="Q16" s="39">
        <f t="shared" si="9"/>
        <v>1.9692737604997609E-2</v>
      </c>
      <c r="R16" s="19"/>
      <c r="S16" s="23"/>
    </row>
    <row r="17" spans="1:19" s="14" customFormat="1" ht="15" customHeight="1" x14ac:dyDescent="0.2">
      <c r="A17" s="3" t="s">
        <v>99</v>
      </c>
      <c r="B17" s="19">
        <v>0</v>
      </c>
      <c r="C17" s="38">
        <f t="shared" si="0"/>
        <v>0</v>
      </c>
      <c r="D17" s="19">
        <v>0</v>
      </c>
      <c r="E17" s="39">
        <f t="shared" si="1"/>
        <v>0</v>
      </c>
      <c r="F17" s="19">
        <f t="shared" si="2"/>
        <v>0</v>
      </c>
      <c r="G17" s="39" t="e">
        <f t="shared" si="3"/>
        <v>#DIV/0!</v>
      </c>
      <c r="H17" s="19">
        <v>0</v>
      </c>
      <c r="I17" s="39">
        <f t="shared" si="4"/>
        <v>0</v>
      </c>
      <c r="J17" s="19">
        <v>0</v>
      </c>
      <c r="K17" s="38">
        <f t="shared" si="5"/>
        <v>0</v>
      </c>
      <c r="L17" s="19">
        <v>0</v>
      </c>
      <c r="M17" s="39">
        <f t="shared" si="6"/>
        <v>0</v>
      </c>
      <c r="N17" s="19">
        <f t="shared" si="7"/>
        <v>0</v>
      </c>
      <c r="O17" s="39" t="e">
        <f t="shared" si="8"/>
        <v>#DIV/0!</v>
      </c>
      <c r="P17" s="19">
        <v>0</v>
      </c>
      <c r="Q17" s="39">
        <f t="shared" si="9"/>
        <v>0</v>
      </c>
      <c r="R17" s="19"/>
      <c r="S17" s="23"/>
    </row>
    <row r="18" spans="1:19" s="14" customFormat="1" ht="15" customHeight="1" x14ac:dyDescent="0.2">
      <c r="A18" s="3" t="s">
        <v>10</v>
      </c>
      <c r="B18" s="19">
        <v>8295</v>
      </c>
      <c r="C18" s="38">
        <f t="shared" si="0"/>
        <v>2.0561564816436425E-3</v>
      </c>
      <c r="D18" s="19">
        <v>1000</v>
      </c>
      <c r="E18" s="39">
        <f t="shared" si="1"/>
        <v>2.6058333142238888E-4</v>
      </c>
      <c r="F18" s="19">
        <f t="shared" si="2"/>
        <v>7295</v>
      </c>
      <c r="G18" s="39">
        <f t="shared" si="3"/>
        <v>7.2949999999999999</v>
      </c>
      <c r="H18" s="19">
        <v>6745</v>
      </c>
      <c r="I18" s="39">
        <f t="shared" si="4"/>
        <v>1.2690237716768968E-3</v>
      </c>
      <c r="J18" s="19">
        <v>25410.23</v>
      </c>
      <c r="K18" s="38">
        <f t="shared" si="5"/>
        <v>2.9619532528719545E-3</v>
      </c>
      <c r="L18" s="19">
        <v>7000</v>
      </c>
      <c r="M18" s="39">
        <f t="shared" si="6"/>
        <v>8.7039733887204465E-4</v>
      </c>
      <c r="N18" s="19">
        <f t="shared" si="7"/>
        <v>18410.23</v>
      </c>
      <c r="O18" s="39">
        <f t="shared" si="8"/>
        <v>2.6300328571428571</v>
      </c>
      <c r="P18" s="19">
        <v>17045</v>
      </c>
      <c r="Q18" s="39">
        <f t="shared" si="9"/>
        <v>1.6501654526362159E-3</v>
      </c>
      <c r="R18" s="19"/>
      <c r="S18" s="23"/>
    </row>
    <row r="19" spans="1:19" s="14" customFormat="1" ht="15" x14ac:dyDescent="0.2">
      <c r="A19" s="3" t="s">
        <v>11</v>
      </c>
      <c r="B19" s="19">
        <v>6185</v>
      </c>
      <c r="C19" s="38">
        <f t="shared" si="0"/>
        <v>1.533131746710781E-3</v>
      </c>
      <c r="D19" s="19">
        <v>4000</v>
      </c>
      <c r="E19" s="39">
        <f t="shared" si="1"/>
        <v>1.0423333256895555E-3</v>
      </c>
      <c r="F19" s="19">
        <f t="shared" si="2"/>
        <v>2185</v>
      </c>
      <c r="G19" s="39">
        <f t="shared" si="3"/>
        <v>0.54625000000000001</v>
      </c>
      <c r="H19" s="19">
        <v>9924</v>
      </c>
      <c r="I19" s="39">
        <f t="shared" si="4"/>
        <v>1.8671300089134952E-3</v>
      </c>
      <c r="J19" s="19">
        <v>11660</v>
      </c>
      <c r="K19" s="38">
        <f t="shared" si="5"/>
        <v>1.3591523936810879E-3</v>
      </c>
      <c r="L19" s="19">
        <v>9500</v>
      </c>
      <c r="M19" s="39">
        <f t="shared" si="6"/>
        <v>1.1812535313263464E-3</v>
      </c>
      <c r="N19" s="19">
        <f t="shared" si="7"/>
        <v>2160</v>
      </c>
      <c r="O19" s="39">
        <f t="shared" si="8"/>
        <v>0.22736842105263158</v>
      </c>
      <c r="P19" s="19">
        <v>18480</v>
      </c>
      <c r="Q19" s="39">
        <f t="shared" si="9"/>
        <v>1.7890910862257126E-3</v>
      </c>
      <c r="R19" s="24"/>
      <c r="S19" s="23"/>
    </row>
    <row r="20" spans="1:19" s="14" customFormat="1" ht="15" customHeight="1" x14ac:dyDescent="0.2">
      <c r="A20" s="3" t="s">
        <v>13</v>
      </c>
      <c r="B20" s="19">
        <v>56758.41</v>
      </c>
      <c r="C20" s="38">
        <f t="shared" si="0"/>
        <v>1.4069219121071409E-2</v>
      </c>
      <c r="D20" s="19">
        <v>30000</v>
      </c>
      <c r="E20" s="39">
        <f t="shared" si="1"/>
        <v>7.8174999426716667E-3</v>
      </c>
      <c r="F20" s="19">
        <f t="shared" si="2"/>
        <v>26758.410000000003</v>
      </c>
      <c r="G20" s="39">
        <f t="shared" si="3"/>
        <v>0.89194700000000016</v>
      </c>
      <c r="H20" s="19">
        <v>42241.31</v>
      </c>
      <c r="I20" s="39">
        <f t="shared" si="4"/>
        <v>7.9474020069344731E-3</v>
      </c>
      <c r="J20" s="19">
        <v>120559.22</v>
      </c>
      <c r="K20" s="38">
        <f t="shared" si="5"/>
        <v>1.4053031941966115E-2</v>
      </c>
      <c r="L20" s="19">
        <v>60000</v>
      </c>
      <c r="M20" s="39">
        <f t="shared" si="6"/>
        <v>7.4605486189032394E-3</v>
      </c>
      <c r="N20" s="19">
        <f t="shared" si="7"/>
        <v>60559.22</v>
      </c>
      <c r="O20" s="39">
        <f t="shared" si="8"/>
        <v>1.0093203333333334</v>
      </c>
      <c r="P20" s="19">
        <v>83026.02</v>
      </c>
      <c r="Q20" s="39">
        <f t="shared" si="9"/>
        <v>8.0379389776405706E-3</v>
      </c>
      <c r="R20" s="19"/>
      <c r="S20" s="23"/>
    </row>
    <row r="21" spans="1:19" s="14" customFormat="1" ht="15" customHeight="1" x14ac:dyDescent="0.2">
      <c r="A21" s="3" t="s">
        <v>14</v>
      </c>
      <c r="B21" s="19">
        <v>347649.69</v>
      </c>
      <c r="C21" s="38">
        <f t="shared" si="0"/>
        <v>8.6175064910777935E-2</v>
      </c>
      <c r="D21" s="19">
        <v>25000</v>
      </c>
      <c r="E21" s="39">
        <f t="shared" si="1"/>
        <v>6.5145832855597226E-3</v>
      </c>
      <c r="F21" s="19">
        <f t="shared" si="2"/>
        <v>322649.69</v>
      </c>
      <c r="G21" s="39">
        <f t="shared" si="3"/>
        <v>12.9059876</v>
      </c>
      <c r="H21" s="19">
        <v>145450</v>
      </c>
      <c r="I21" s="39">
        <f t="shared" si="4"/>
        <v>2.7365382889607805E-2</v>
      </c>
      <c r="J21" s="19">
        <v>487649.69</v>
      </c>
      <c r="K21" s="38">
        <f t="shared" si="5"/>
        <v>5.6843074051572941E-2</v>
      </c>
      <c r="L21" s="19">
        <v>55000</v>
      </c>
      <c r="M21" s="39">
        <f t="shared" si="6"/>
        <v>6.8388362339946362E-3</v>
      </c>
      <c r="N21" s="19">
        <f t="shared" si="7"/>
        <v>432649.69</v>
      </c>
      <c r="O21" s="39">
        <f t="shared" si="8"/>
        <v>7.866358</v>
      </c>
      <c r="P21" s="19">
        <v>303650</v>
      </c>
      <c r="Q21" s="39">
        <f t="shared" si="9"/>
        <v>2.9397051316690348E-2</v>
      </c>
      <c r="R21" s="24"/>
      <c r="S21" s="23"/>
    </row>
    <row r="22" spans="1:19" s="14" customFormat="1" ht="31.35" customHeight="1" x14ac:dyDescent="0.2">
      <c r="A22" s="5" t="s">
        <v>16</v>
      </c>
      <c r="B22" s="25">
        <f>SUBTOTAL(9,B14:B21)</f>
        <v>608316.07999999996</v>
      </c>
      <c r="C22" s="39">
        <f>B22/$B$76</f>
        <v>0.15078879454852953</v>
      </c>
      <c r="D22" s="25">
        <f>SUBTOTAL(9,D14:D21)</f>
        <v>154337</v>
      </c>
      <c r="E22" s="39">
        <f t="shared" si="1"/>
        <v>4.0217649621737239E-2</v>
      </c>
      <c r="F22" s="25">
        <f>SUBTOTAL(9,F14:F21)</f>
        <v>453979.08</v>
      </c>
      <c r="G22" s="39">
        <f>F22/D22</f>
        <v>2.9414792305150419</v>
      </c>
      <c r="H22" s="25">
        <f>SUBTOTAL(9,H14:H21)</f>
        <v>445595.68</v>
      </c>
      <c r="I22" s="39">
        <f t="shared" si="4"/>
        <v>8.3835657594741528E-2</v>
      </c>
      <c r="J22" s="25">
        <f>SUBTOTAL(9,J14:J21)</f>
        <v>1022400.45</v>
      </c>
      <c r="K22" s="39">
        <f t="shared" si="5"/>
        <v>0.11917650248011333</v>
      </c>
      <c r="L22" s="25">
        <f>SUBTOTAL(9,L14:L21)</f>
        <v>288265</v>
      </c>
      <c r="M22" s="39">
        <f t="shared" si="6"/>
        <v>3.5843584127135709E-2</v>
      </c>
      <c r="N22" s="25">
        <f>SUBTOTAL(9,N14:N21)</f>
        <v>734135.45</v>
      </c>
      <c r="O22" s="39">
        <f t="shared" si="8"/>
        <v>2.5467380708722875</v>
      </c>
      <c r="P22" s="25">
        <f>SUBTOTAL(9,P14:P21)</f>
        <v>909336.29999999993</v>
      </c>
      <c r="Q22" s="39">
        <f t="shared" si="9"/>
        <v>8.8034927960577394E-2</v>
      </c>
      <c r="R22" s="21"/>
      <c r="S22" s="23"/>
    </row>
    <row r="23" spans="1:19" s="14" customFormat="1" ht="22.5" customHeight="1" x14ac:dyDescent="0.2">
      <c r="A23" s="5" t="s">
        <v>94</v>
      </c>
      <c r="B23" s="22"/>
      <c r="C23" s="38"/>
      <c r="D23" s="22"/>
      <c r="E23" s="39"/>
      <c r="F23" s="22"/>
      <c r="G23" s="39"/>
      <c r="H23" s="22"/>
      <c r="I23" s="39"/>
      <c r="J23" s="22"/>
      <c r="K23" s="38"/>
      <c r="L23" s="22"/>
      <c r="M23" s="39"/>
      <c r="N23" s="22"/>
      <c r="O23" s="39"/>
      <c r="P23" s="22"/>
      <c r="Q23" s="39"/>
      <c r="R23" s="21"/>
      <c r="S23" s="23"/>
    </row>
    <row r="24" spans="1:19" s="14" customFormat="1" ht="15" customHeight="1" x14ac:dyDescent="0.2">
      <c r="A24" s="3" t="s">
        <v>75</v>
      </c>
      <c r="B24" s="19">
        <v>5461.02</v>
      </c>
      <c r="C24" s="38">
        <f t="shared" ref="C24:C76" si="10">B24/$B$76</f>
        <v>1.3536722928734859E-3</v>
      </c>
      <c r="D24" s="19">
        <v>4050</v>
      </c>
      <c r="E24" s="39">
        <f t="shared" si="1"/>
        <v>1.0553624922606752E-3</v>
      </c>
      <c r="F24" s="19">
        <f>+B24-D24</f>
        <v>1411.0200000000004</v>
      </c>
      <c r="G24" s="39">
        <f>F24/D24</f>
        <v>0.3484000000000001</v>
      </c>
      <c r="H24" s="19">
        <v>3642.22</v>
      </c>
      <c r="I24" s="39">
        <f t="shared" si="4"/>
        <v>6.8525778527457777E-4</v>
      </c>
      <c r="J24" s="19">
        <v>11122.3</v>
      </c>
      <c r="K24" s="38">
        <f t="shared" si="5"/>
        <v>1.2964751859553315E-3</v>
      </c>
      <c r="L24" s="19">
        <v>12850</v>
      </c>
      <c r="M24" s="39">
        <f t="shared" si="6"/>
        <v>1.5978008292151106E-3</v>
      </c>
      <c r="N24" s="19">
        <f>+J24-L24</f>
        <v>-1727.7000000000007</v>
      </c>
      <c r="O24" s="39">
        <f t="shared" si="8"/>
        <v>-0.13445136186770434</v>
      </c>
      <c r="P24" s="19">
        <v>17001.71</v>
      </c>
      <c r="Q24" s="39">
        <f t="shared" si="9"/>
        <v>1.6459744486793592E-3</v>
      </c>
      <c r="R24" s="24"/>
      <c r="S24" s="23"/>
    </row>
    <row r="25" spans="1:19" s="14" customFormat="1" ht="15" customHeight="1" x14ac:dyDescent="0.2">
      <c r="A25" s="3" t="s">
        <v>8</v>
      </c>
      <c r="B25" s="19">
        <v>3807.74</v>
      </c>
      <c r="C25" s="38">
        <f t="shared" si="10"/>
        <v>9.4385886454656574E-4</v>
      </c>
      <c r="D25" s="19">
        <v>2500</v>
      </c>
      <c r="E25" s="39">
        <f t="shared" si="1"/>
        <v>6.514583285559723E-4</v>
      </c>
      <c r="F25" s="19">
        <f>+B25-D25</f>
        <v>1307.7399999999998</v>
      </c>
      <c r="G25" s="39">
        <f>F25/D25</f>
        <v>0.52309599999999989</v>
      </c>
      <c r="H25" s="19">
        <v>4479.68</v>
      </c>
      <c r="I25" s="39">
        <f t="shared" si="4"/>
        <v>8.4281992728029082E-4</v>
      </c>
      <c r="J25" s="19">
        <v>11013.64</v>
      </c>
      <c r="K25" s="38">
        <f t="shared" si="5"/>
        <v>1.2838091911785401E-3</v>
      </c>
      <c r="L25" s="19">
        <v>10000</v>
      </c>
      <c r="M25" s="39">
        <f t="shared" si="6"/>
        <v>1.2434247698172066E-3</v>
      </c>
      <c r="N25" s="19">
        <f>+J25-L25</f>
        <v>1013.6399999999994</v>
      </c>
      <c r="O25" s="39">
        <f t="shared" si="8"/>
        <v>0.10136399999999994</v>
      </c>
      <c r="P25" s="19">
        <v>22148.23</v>
      </c>
      <c r="Q25" s="39">
        <f t="shared" si="9"/>
        <v>2.1442208262271059E-3</v>
      </c>
      <c r="R25" s="19"/>
      <c r="S25" s="23"/>
    </row>
    <row r="26" spans="1:19" s="18" customFormat="1" ht="20.45" customHeight="1" x14ac:dyDescent="0.25">
      <c r="A26" s="16" t="s">
        <v>95</v>
      </c>
      <c r="B26" s="27">
        <f>SUBTOTAL(9,B24:B25)</f>
        <v>9268.76</v>
      </c>
      <c r="C26" s="38">
        <f t="shared" si="10"/>
        <v>2.2975311574200516E-3</v>
      </c>
      <c r="D26" s="27">
        <f>SUBTOTAL(9,D24:D25)</f>
        <v>6550</v>
      </c>
      <c r="E26" s="39">
        <f t="shared" si="1"/>
        <v>1.7068208208166472E-3</v>
      </c>
      <c r="F26" s="27">
        <f>SUBTOTAL(9,F24:F25)</f>
        <v>2718.76</v>
      </c>
      <c r="G26" s="39">
        <f>F26/D26</f>
        <v>0.4150778625954199</v>
      </c>
      <c r="H26" s="27">
        <f>SUBTOTAL(9,H24:H25)</f>
        <v>8121.9</v>
      </c>
      <c r="I26" s="39">
        <f t="shared" si="4"/>
        <v>1.5280777125548685E-3</v>
      </c>
      <c r="J26" s="27">
        <f>SUBTOTAL(9,J24:J25)</f>
        <v>22135.94</v>
      </c>
      <c r="K26" s="38">
        <f t="shared" si="5"/>
        <v>2.5802843771338714E-3</v>
      </c>
      <c r="L26" s="27">
        <f>SUBTOTAL(9,L24:L25)</f>
        <v>22850</v>
      </c>
      <c r="M26" s="39">
        <f t="shared" si="6"/>
        <v>2.841225599032317E-3</v>
      </c>
      <c r="N26" s="27">
        <f>SUBTOTAL(9,N24:N25)</f>
        <v>-714.06000000000131</v>
      </c>
      <c r="O26" s="39">
        <f t="shared" si="8"/>
        <v>-3.1249890590809685E-2</v>
      </c>
      <c r="P26" s="27">
        <f>SUBTOTAL(9,P24:P25)</f>
        <v>39149.94</v>
      </c>
      <c r="Q26" s="39">
        <f t="shared" si="9"/>
        <v>3.7901952749064653E-3</v>
      </c>
      <c r="R26" s="28"/>
      <c r="S26" s="29"/>
    </row>
    <row r="27" spans="1:19" s="14" customFormat="1" ht="16.5" customHeight="1" x14ac:dyDescent="0.2">
      <c r="A27" s="5"/>
      <c r="B27" s="22"/>
      <c r="C27" s="38"/>
      <c r="D27" s="22"/>
      <c r="E27" s="39"/>
      <c r="F27" s="22"/>
      <c r="G27" s="39"/>
      <c r="H27" s="22"/>
      <c r="I27" s="39"/>
      <c r="J27" s="22"/>
      <c r="K27" s="38"/>
      <c r="L27" s="22"/>
      <c r="M27" s="39"/>
      <c r="N27" s="22"/>
      <c r="O27" s="39"/>
      <c r="P27" s="22"/>
      <c r="Q27" s="39"/>
      <c r="R27" s="21"/>
      <c r="S27" s="23"/>
    </row>
    <row r="28" spans="1:19" s="14" customFormat="1" ht="19.350000000000001" customHeight="1" x14ac:dyDescent="0.2">
      <c r="A28" s="5" t="s">
        <v>87</v>
      </c>
      <c r="B28" s="22"/>
      <c r="C28" s="38"/>
      <c r="D28" s="22"/>
      <c r="E28" s="39"/>
      <c r="F28" s="22"/>
      <c r="G28" s="39"/>
      <c r="H28" s="22"/>
      <c r="I28" s="39"/>
      <c r="J28" s="22"/>
      <c r="K28" s="38"/>
      <c r="L28" s="22"/>
      <c r="M28" s="39"/>
      <c r="N28" s="22"/>
      <c r="O28" s="39"/>
      <c r="P28" s="30"/>
      <c r="Q28" s="39"/>
      <c r="R28" s="21"/>
      <c r="S28" s="23"/>
    </row>
    <row r="29" spans="1:19" s="14" customFormat="1" ht="18.600000000000001" customHeight="1" x14ac:dyDescent="0.2">
      <c r="A29" s="3" t="s">
        <v>15</v>
      </c>
      <c r="B29" s="19">
        <v>0</v>
      </c>
      <c r="C29" s="38">
        <f t="shared" si="10"/>
        <v>0</v>
      </c>
      <c r="D29" s="19">
        <v>0</v>
      </c>
      <c r="E29" s="39">
        <f t="shared" si="1"/>
        <v>0</v>
      </c>
      <c r="F29" s="19">
        <f t="shared" ref="F29:F34" si="11">+B29-D29</f>
        <v>0</v>
      </c>
      <c r="G29" s="39" t="e">
        <f>F29/D29</f>
        <v>#DIV/0!</v>
      </c>
      <c r="H29" s="19">
        <v>0</v>
      </c>
      <c r="I29" s="39">
        <f t="shared" si="4"/>
        <v>0</v>
      </c>
      <c r="J29" s="19">
        <v>0</v>
      </c>
      <c r="K29" s="38">
        <f t="shared" si="5"/>
        <v>0</v>
      </c>
      <c r="L29" s="19">
        <v>0</v>
      </c>
      <c r="M29" s="39">
        <f t="shared" si="6"/>
        <v>0</v>
      </c>
      <c r="N29" s="19">
        <f t="shared" ref="N29:N34" si="12">+J29-L29</f>
        <v>0</v>
      </c>
      <c r="O29" s="39" t="e">
        <f t="shared" si="8"/>
        <v>#DIV/0!</v>
      </c>
      <c r="P29" s="19">
        <v>0</v>
      </c>
      <c r="Q29" s="39">
        <f t="shared" si="9"/>
        <v>0</v>
      </c>
      <c r="R29" s="19"/>
      <c r="S29" s="23"/>
    </row>
    <row r="30" spans="1:19" s="14" customFormat="1" ht="18.600000000000001" customHeight="1" x14ac:dyDescent="0.2">
      <c r="A30" s="3" t="s">
        <v>79</v>
      </c>
      <c r="B30" s="19">
        <v>0</v>
      </c>
      <c r="C30" s="38">
        <f t="shared" si="10"/>
        <v>0</v>
      </c>
      <c r="D30" s="19">
        <v>6500</v>
      </c>
      <c r="E30" s="39">
        <f t="shared" si="1"/>
        <v>1.6937916542455278E-3</v>
      </c>
      <c r="F30" s="19">
        <f t="shared" si="11"/>
        <v>-6500</v>
      </c>
      <c r="G30" s="39">
        <f t="shared" ref="G30:G35" si="13">F30/D30</f>
        <v>-1</v>
      </c>
      <c r="H30" s="19">
        <v>0</v>
      </c>
      <c r="I30" s="39">
        <f t="shared" si="4"/>
        <v>0</v>
      </c>
      <c r="J30" s="19">
        <v>0</v>
      </c>
      <c r="K30" s="38">
        <f t="shared" si="5"/>
        <v>0</v>
      </c>
      <c r="L30" s="19">
        <v>6500</v>
      </c>
      <c r="M30" s="39">
        <f t="shared" si="6"/>
        <v>8.0822610038118426E-4</v>
      </c>
      <c r="N30" s="19">
        <f t="shared" si="12"/>
        <v>-6500</v>
      </c>
      <c r="O30" s="39">
        <f t="shared" si="8"/>
        <v>-1</v>
      </c>
      <c r="P30" s="19">
        <v>0</v>
      </c>
      <c r="Q30" s="39">
        <f t="shared" si="9"/>
        <v>0</v>
      </c>
      <c r="R30" s="24"/>
      <c r="S30" s="24"/>
    </row>
    <row r="31" spans="1:19" s="14" customFormat="1" ht="18.600000000000001" customHeight="1" x14ac:dyDescent="0.2">
      <c r="A31" s="3" t="s">
        <v>96</v>
      </c>
      <c r="B31" s="19">
        <v>0</v>
      </c>
      <c r="C31" s="38">
        <f t="shared" si="10"/>
        <v>0</v>
      </c>
      <c r="D31" s="19">
        <v>0</v>
      </c>
      <c r="E31" s="39">
        <f t="shared" si="1"/>
        <v>0</v>
      </c>
      <c r="F31" s="19">
        <f t="shared" si="11"/>
        <v>0</v>
      </c>
      <c r="G31" s="39" t="e">
        <f t="shared" si="13"/>
        <v>#DIV/0!</v>
      </c>
      <c r="H31" s="19">
        <v>0</v>
      </c>
      <c r="I31" s="39">
        <f t="shared" si="4"/>
        <v>0</v>
      </c>
      <c r="J31" s="19">
        <v>0</v>
      </c>
      <c r="K31" s="38">
        <f t="shared" si="5"/>
        <v>0</v>
      </c>
      <c r="L31" s="19">
        <v>0</v>
      </c>
      <c r="M31" s="39">
        <f t="shared" si="6"/>
        <v>0</v>
      </c>
      <c r="N31" s="19">
        <f t="shared" si="12"/>
        <v>0</v>
      </c>
      <c r="O31" s="39" t="e">
        <f t="shared" si="8"/>
        <v>#DIV/0!</v>
      </c>
      <c r="P31" s="19">
        <v>0</v>
      </c>
      <c r="Q31" s="39">
        <f t="shared" si="9"/>
        <v>0</v>
      </c>
      <c r="R31" s="24"/>
      <c r="S31" s="24"/>
    </row>
    <row r="32" spans="1:19" s="14" customFormat="1" ht="18.600000000000001" customHeight="1" x14ac:dyDescent="0.2">
      <c r="A32" s="3" t="s">
        <v>97</v>
      </c>
      <c r="B32" s="19">
        <v>735.5</v>
      </c>
      <c r="C32" s="38">
        <f t="shared" si="10"/>
        <v>1.8231502016261591E-4</v>
      </c>
      <c r="D32" s="19">
        <v>0</v>
      </c>
      <c r="E32" s="39">
        <f t="shared" si="1"/>
        <v>0</v>
      </c>
      <c r="F32" s="19">
        <f t="shared" si="11"/>
        <v>735.5</v>
      </c>
      <c r="G32" s="39" t="e">
        <f t="shared" si="13"/>
        <v>#DIV/0!</v>
      </c>
      <c r="H32" s="19">
        <v>0</v>
      </c>
      <c r="I32" s="39">
        <f t="shared" si="4"/>
        <v>0</v>
      </c>
      <c r="J32" s="19">
        <v>735.5</v>
      </c>
      <c r="K32" s="38">
        <f t="shared" si="5"/>
        <v>8.5733840956470002E-5</v>
      </c>
      <c r="L32" s="19">
        <v>0</v>
      </c>
      <c r="M32" s="39">
        <f t="shared" si="6"/>
        <v>0</v>
      </c>
      <c r="N32" s="19">
        <f t="shared" si="12"/>
        <v>735.5</v>
      </c>
      <c r="O32" s="39" t="e">
        <f t="shared" si="8"/>
        <v>#DIV/0!</v>
      </c>
      <c r="P32" s="19">
        <v>0</v>
      </c>
      <c r="Q32" s="39">
        <f t="shared" si="9"/>
        <v>0</v>
      </c>
      <c r="R32" s="24"/>
      <c r="S32" s="24"/>
    </row>
    <row r="33" spans="1:19" s="14" customFormat="1" ht="18.600000000000001" customHeight="1" x14ac:dyDescent="0.2">
      <c r="A33" s="3" t="s">
        <v>92</v>
      </c>
      <c r="B33" s="19">
        <v>0</v>
      </c>
      <c r="C33" s="38">
        <f t="shared" si="10"/>
        <v>0</v>
      </c>
      <c r="D33" s="19">
        <v>0</v>
      </c>
      <c r="E33" s="39">
        <f t="shared" si="1"/>
        <v>0</v>
      </c>
      <c r="F33" s="19">
        <f t="shared" si="11"/>
        <v>0</v>
      </c>
      <c r="G33" s="39" t="e">
        <f t="shared" si="13"/>
        <v>#DIV/0!</v>
      </c>
      <c r="H33" s="19">
        <v>0</v>
      </c>
      <c r="I33" s="39">
        <f t="shared" si="4"/>
        <v>0</v>
      </c>
      <c r="J33" s="19">
        <v>0</v>
      </c>
      <c r="K33" s="38">
        <f t="shared" si="5"/>
        <v>0</v>
      </c>
      <c r="L33" s="19">
        <v>0</v>
      </c>
      <c r="M33" s="39">
        <f t="shared" si="6"/>
        <v>0</v>
      </c>
      <c r="N33" s="19">
        <f t="shared" si="12"/>
        <v>0</v>
      </c>
      <c r="O33" s="39" t="e">
        <f t="shared" si="8"/>
        <v>#DIV/0!</v>
      </c>
      <c r="P33" s="19">
        <v>0</v>
      </c>
      <c r="Q33" s="39">
        <f t="shared" si="9"/>
        <v>0</v>
      </c>
      <c r="R33" s="24"/>
      <c r="S33" s="24"/>
    </row>
    <row r="34" spans="1:19" s="14" customFormat="1" ht="19.350000000000001" customHeight="1" x14ac:dyDescent="0.2">
      <c r="A34" s="3" t="s">
        <v>132</v>
      </c>
      <c r="B34" s="19">
        <v>0</v>
      </c>
      <c r="C34" s="38">
        <f t="shared" si="10"/>
        <v>0</v>
      </c>
      <c r="D34" s="19">
        <v>0</v>
      </c>
      <c r="E34" s="39">
        <f t="shared" si="1"/>
        <v>0</v>
      </c>
      <c r="F34" s="31">
        <f t="shared" si="11"/>
        <v>0</v>
      </c>
      <c r="G34" s="39" t="e">
        <f t="shared" si="13"/>
        <v>#DIV/0!</v>
      </c>
      <c r="H34" s="19">
        <v>0</v>
      </c>
      <c r="I34" s="39">
        <f t="shared" si="4"/>
        <v>0</v>
      </c>
      <c r="J34" s="19">
        <v>0</v>
      </c>
      <c r="K34" s="38">
        <f t="shared" si="5"/>
        <v>0</v>
      </c>
      <c r="L34" s="19">
        <v>0</v>
      </c>
      <c r="M34" s="39">
        <f t="shared" si="6"/>
        <v>0</v>
      </c>
      <c r="N34" s="31">
        <f t="shared" si="12"/>
        <v>0</v>
      </c>
      <c r="O34" s="39" t="e">
        <f t="shared" si="8"/>
        <v>#DIV/0!</v>
      </c>
      <c r="P34" s="19">
        <v>36.4</v>
      </c>
      <c r="Q34" s="39">
        <f t="shared" si="9"/>
        <v>3.5239672910506459E-6</v>
      </c>
      <c r="R34" s="19"/>
      <c r="S34" s="23"/>
    </row>
    <row r="35" spans="1:19" s="14" customFormat="1" ht="20.100000000000001" customHeight="1" x14ac:dyDescent="0.2">
      <c r="A35" s="5" t="s">
        <v>88</v>
      </c>
      <c r="B35" s="25">
        <f>SUBTOTAL(9,B29:B34)</f>
        <v>735.5</v>
      </c>
      <c r="C35" s="38">
        <f t="shared" si="10"/>
        <v>1.8231502016261591E-4</v>
      </c>
      <c r="D35" s="25">
        <f>SUBTOTAL(9,D29:D34)</f>
        <v>6500</v>
      </c>
      <c r="E35" s="39">
        <f t="shared" si="1"/>
        <v>1.6937916542455278E-3</v>
      </c>
      <c r="F35" s="22">
        <f>SUBTOTAL(9,F29:F34)</f>
        <v>-5764.5</v>
      </c>
      <c r="G35" s="39">
        <f t="shared" si="13"/>
        <v>-0.88684615384615384</v>
      </c>
      <c r="H35" s="25">
        <f>SUBTOTAL(9,H29:H34)</f>
        <v>0</v>
      </c>
      <c r="I35" s="39">
        <f t="shared" si="4"/>
        <v>0</v>
      </c>
      <c r="J35" s="25">
        <f>SUBTOTAL(9,J29:J34)</f>
        <v>735.5</v>
      </c>
      <c r="K35" s="38">
        <f t="shared" si="5"/>
        <v>8.5733840956470002E-5</v>
      </c>
      <c r="L35" s="25">
        <f>SUBTOTAL(9,L29:L34)</f>
        <v>6500</v>
      </c>
      <c r="M35" s="39">
        <f t="shared" si="6"/>
        <v>8.0822610038118426E-4</v>
      </c>
      <c r="N35" s="22">
        <f>SUBTOTAL(9,N29:N34)</f>
        <v>-5764.5</v>
      </c>
      <c r="O35" s="39">
        <f t="shared" si="8"/>
        <v>-0.88684615384615384</v>
      </c>
      <c r="P35" s="25">
        <f>SUBTOTAL(9,P29:P34)</f>
        <v>36.4</v>
      </c>
      <c r="Q35" s="39">
        <f t="shared" si="9"/>
        <v>3.5239672910506459E-6</v>
      </c>
      <c r="R35" s="21"/>
      <c r="S35" s="23"/>
    </row>
    <row r="36" spans="1:19" s="14" customFormat="1" ht="15" x14ac:dyDescent="0.2">
      <c r="A36" s="3"/>
      <c r="B36" s="19"/>
      <c r="C36" s="38"/>
      <c r="D36" s="19"/>
      <c r="E36" s="39"/>
      <c r="F36" s="19"/>
      <c r="G36" s="39"/>
      <c r="H36" s="19"/>
      <c r="I36" s="39"/>
      <c r="J36" s="19"/>
      <c r="K36" s="38"/>
      <c r="L36" s="19"/>
      <c r="M36" s="39"/>
      <c r="N36" s="19"/>
      <c r="O36" s="39"/>
      <c r="P36" s="20"/>
      <c r="Q36" s="39"/>
      <c r="R36" s="19"/>
      <c r="S36" s="23"/>
    </row>
    <row r="37" spans="1:19" s="14" customFormat="1" x14ac:dyDescent="0.2">
      <c r="A37" s="5" t="s">
        <v>17</v>
      </c>
      <c r="B37" s="22"/>
      <c r="C37" s="38"/>
      <c r="D37" s="22"/>
      <c r="E37" s="39"/>
      <c r="F37" s="22"/>
      <c r="G37" s="39"/>
      <c r="H37" s="22"/>
      <c r="I37" s="39"/>
      <c r="J37" s="22"/>
      <c r="K37" s="38"/>
      <c r="L37" s="22"/>
      <c r="M37" s="39"/>
      <c r="N37" s="22"/>
      <c r="O37" s="39"/>
      <c r="P37" s="26"/>
      <c r="Q37" s="39"/>
      <c r="R37" s="22"/>
      <c r="S37" s="23"/>
    </row>
    <row r="38" spans="1:19" s="14" customFormat="1" ht="15" x14ac:dyDescent="0.2">
      <c r="A38" s="3" t="s">
        <v>18</v>
      </c>
      <c r="B38" s="19">
        <v>124392.21</v>
      </c>
      <c r="C38" s="38">
        <f t="shared" si="10"/>
        <v>3.0834219271546368E-2</v>
      </c>
      <c r="D38" s="19">
        <v>373014</v>
      </c>
      <c r="E38" s="39">
        <f t="shared" si="1"/>
        <v>9.7201230787190979E-2</v>
      </c>
      <c r="F38" s="19">
        <f>+B38-D38</f>
        <v>-248621.78999999998</v>
      </c>
      <c r="G38" s="39">
        <f>F38/D38</f>
        <v>-0.666521337000756</v>
      </c>
      <c r="H38" s="19">
        <v>238441.76</v>
      </c>
      <c r="I38" s="39">
        <f t="shared" si="4"/>
        <v>4.486112106752816E-2</v>
      </c>
      <c r="J38" s="19">
        <v>504552.29</v>
      </c>
      <c r="K38" s="38">
        <f t="shared" si="5"/>
        <v>5.8813332134714791E-2</v>
      </c>
      <c r="L38" s="19">
        <v>858528</v>
      </c>
      <c r="M38" s="39">
        <f t="shared" si="6"/>
        <v>0.10675149807816267</v>
      </c>
      <c r="N38" s="19">
        <f>+J38-L38</f>
        <v>-353975.71</v>
      </c>
      <c r="O38" s="39">
        <f t="shared" si="8"/>
        <v>-0.41230537617876178</v>
      </c>
      <c r="P38" s="19">
        <v>683501.19</v>
      </c>
      <c r="Q38" s="39">
        <f t="shared" si="9"/>
        <v>6.6171314202038256E-2</v>
      </c>
      <c r="R38" s="24"/>
      <c r="S38" s="23"/>
    </row>
    <row r="39" spans="1:19" s="14" customFormat="1" ht="15" x14ac:dyDescent="0.2">
      <c r="A39" s="3" t="s">
        <v>89</v>
      </c>
      <c r="B39" s="19">
        <v>6317.64</v>
      </c>
      <c r="C39" s="38">
        <f t="shared" si="10"/>
        <v>1.5660104200953756E-3</v>
      </c>
      <c r="D39" s="19">
        <v>0</v>
      </c>
      <c r="E39" s="39">
        <f t="shared" si="1"/>
        <v>0</v>
      </c>
      <c r="F39" s="19">
        <f>+B39-D39</f>
        <v>6317.64</v>
      </c>
      <c r="G39" s="39" t="e">
        <f>F39/D39</f>
        <v>#DIV/0!</v>
      </c>
      <c r="H39" s="19">
        <v>0</v>
      </c>
      <c r="I39" s="39">
        <f t="shared" si="4"/>
        <v>0</v>
      </c>
      <c r="J39" s="19">
        <v>6317.64</v>
      </c>
      <c r="K39" s="38">
        <f t="shared" si="5"/>
        <v>7.3641814137353253E-4</v>
      </c>
      <c r="L39" s="19">
        <v>0</v>
      </c>
      <c r="M39" s="39">
        <f t="shared" si="6"/>
        <v>0</v>
      </c>
      <c r="N39" s="19">
        <f>+J39-L39</f>
        <v>6317.64</v>
      </c>
      <c r="O39" s="39" t="e">
        <f t="shared" si="8"/>
        <v>#DIV/0!</v>
      </c>
      <c r="P39" s="19">
        <v>0</v>
      </c>
      <c r="Q39" s="39">
        <f t="shared" si="9"/>
        <v>0</v>
      </c>
      <c r="R39" s="24"/>
      <c r="S39" s="23"/>
    </row>
    <row r="40" spans="1:19" s="14" customFormat="1" ht="16.5" customHeight="1" x14ac:dyDescent="0.2">
      <c r="A40" s="3" t="s">
        <v>19</v>
      </c>
      <c r="B40" s="19">
        <v>5981.38</v>
      </c>
      <c r="C40" s="38">
        <f t="shared" si="10"/>
        <v>1.4826586203946534E-3</v>
      </c>
      <c r="D40" s="19">
        <v>7199</v>
      </c>
      <c r="E40" s="39">
        <f t="shared" si="1"/>
        <v>1.8759394029097777E-3</v>
      </c>
      <c r="F40" s="19">
        <f>+B40-D40</f>
        <v>-1217.6199999999999</v>
      </c>
      <c r="G40" s="39">
        <f>F40/D40</f>
        <v>-0.16913738019169328</v>
      </c>
      <c r="H40" s="19">
        <v>107224.81</v>
      </c>
      <c r="I40" s="39">
        <f t="shared" si="4"/>
        <v>2.0173585293334122E-2</v>
      </c>
      <c r="J40" s="19">
        <v>11410.21</v>
      </c>
      <c r="K40" s="38">
        <f t="shared" si="5"/>
        <v>1.330035526063798E-3</v>
      </c>
      <c r="L40" s="19">
        <v>14398</v>
      </c>
      <c r="M40" s="39">
        <f t="shared" si="6"/>
        <v>1.7902829835828142E-3</v>
      </c>
      <c r="N40" s="19">
        <f>+J40-L40</f>
        <v>-2987.7900000000009</v>
      </c>
      <c r="O40" s="39">
        <f t="shared" si="8"/>
        <v>-0.20751423808862349</v>
      </c>
      <c r="P40" s="19">
        <v>107224.81</v>
      </c>
      <c r="Q40" s="39">
        <f t="shared" si="9"/>
        <v>1.0380679209591214E-2</v>
      </c>
      <c r="R40" s="19"/>
      <c r="S40" s="23"/>
    </row>
    <row r="41" spans="1:19" s="14" customFormat="1" ht="20.45" customHeight="1" x14ac:dyDescent="0.2">
      <c r="A41" s="5" t="s">
        <v>20</v>
      </c>
      <c r="B41" s="25">
        <f>SUBTOTAL(9,B38:B40)</f>
        <v>136691.23000000001</v>
      </c>
      <c r="C41" s="38">
        <f t="shared" si="10"/>
        <v>3.3882888312036397E-2</v>
      </c>
      <c r="D41" s="25">
        <f>SUBTOTAL(9,D38:D40)</f>
        <v>380213</v>
      </c>
      <c r="E41" s="39">
        <f t="shared" si="1"/>
        <v>9.9077170190100747E-2</v>
      </c>
      <c r="F41" s="25">
        <f>SUBTOTAL(9,F38:F40)</f>
        <v>-243521.76999999996</v>
      </c>
      <c r="G41" s="39">
        <f>F41/D41</f>
        <v>-0.64048775291744353</v>
      </c>
      <c r="H41" s="25">
        <f>SUBTOTAL(9,H38:H40)</f>
        <v>345666.57</v>
      </c>
      <c r="I41" s="39">
        <f t="shared" si="4"/>
        <v>6.5034706360862282E-2</v>
      </c>
      <c r="J41" s="25">
        <f>SUBTOTAL(9,J38:J40)</f>
        <v>522280.14</v>
      </c>
      <c r="K41" s="38">
        <f t="shared" si="5"/>
        <v>6.0879785802152128E-2</v>
      </c>
      <c r="L41" s="25">
        <f>SUBTOTAL(9,L38:L40)</f>
        <v>872926</v>
      </c>
      <c r="M41" s="39">
        <f t="shared" si="6"/>
        <v>0.10854178106174549</v>
      </c>
      <c r="N41" s="25">
        <f>SUBTOTAL(9,N38:N40)</f>
        <v>-350645.86</v>
      </c>
      <c r="O41" s="39">
        <f t="shared" si="8"/>
        <v>-0.40169024636681688</v>
      </c>
      <c r="P41" s="25">
        <f>SUBTOTAL(9,P38:P40)</f>
        <v>790726</v>
      </c>
      <c r="Q41" s="39">
        <f t="shared" si="9"/>
        <v>7.6551993411629479E-2</v>
      </c>
      <c r="R41" s="22"/>
      <c r="S41" s="23"/>
    </row>
    <row r="42" spans="1:19" s="14" customFormat="1" ht="15" x14ac:dyDescent="0.2">
      <c r="A42" s="3"/>
      <c r="B42" s="19"/>
      <c r="C42" s="38"/>
      <c r="D42" s="19"/>
      <c r="E42" s="39"/>
      <c r="F42" s="19"/>
      <c r="G42" s="39"/>
      <c r="H42" s="19"/>
      <c r="I42" s="39"/>
      <c r="J42" s="19"/>
      <c r="K42" s="38"/>
      <c r="L42" s="19"/>
      <c r="M42" s="39"/>
      <c r="N42" s="19"/>
      <c r="O42" s="39"/>
      <c r="P42" s="20"/>
      <c r="Q42" s="39"/>
      <c r="R42" s="19"/>
      <c r="S42" s="23"/>
    </row>
    <row r="43" spans="1:19" s="14" customFormat="1" x14ac:dyDescent="0.2">
      <c r="A43" s="5" t="s">
        <v>21</v>
      </c>
      <c r="B43" s="22"/>
      <c r="C43" s="38"/>
      <c r="D43" s="22"/>
      <c r="E43" s="39"/>
      <c r="F43" s="22"/>
      <c r="G43" s="39"/>
      <c r="H43" s="22"/>
      <c r="I43" s="39"/>
      <c r="J43" s="22"/>
      <c r="K43" s="38"/>
      <c r="L43" s="22"/>
      <c r="M43" s="39"/>
      <c r="N43" s="22"/>
      <c r="O43" s="39"/>
      <c r="P43" s="26"/>
      <c r="Q43" s="39"/>
      <c r="R43" s="22"/>
      <c r="S43" s="23"/>
    </row>
    <row r="44" spans="1:19" s="14" customFormat="1" ht="15" customHeight="1" x14ac:dyDescent="0.2">
      <c r="A44" s="3" t="s">
        <v>76</v>
      </c>
      <c r="B44" s="19">
        <v>50400</v>
      </c>
      <c r="C44" s="38">
        <f t="shared" si="10"/>
        <v>1.2493102673277827E-2</v>
      </c>
      <c r="D44" s="19">
        <v>160000</v>
      </c>
      <c r="E44" s="39">
        <f t="shared" si="1"/>
        <v>4.1693333027582227E-2</v>
      </c>
      <c r="F44" s="19">
        <f>+B44-D44</f>
        <v>-109600</v>
      </c>
      <c r="G44" s="39">
        <f>F44/D44</f>
        <v>-0.68500000000000005</v>
      </c>
      <c r="H44" s="19">
        <v>414668</v>
      </c>
      <c r="I44" s="39">
        <f t="shared" si="4"/>
        <v>7.8016834596547888E-2</v>
      </c>
      <c r="J44" s="19">
        <v>476870</v>
      </c>
      <c r="K44" s="38">
        <f t="shared" si="5"/>
        <v>5.558653533230707E-2</v>
      </c>
      <c r="L44" s="19">
        <v>500000</v>
      </c>
      <c r="M44" s="39">
        <f t="shared" si="6"/>
        <v>6.2171238490860328E-2</v>
      </c>
      <c r="N44" s="19">
        <f>+J44-L44</f>
        <v>-23130</v>
      </c>
      <c r="O44" s="39">
        <f t="shared" si="8"/>
        <v>-4.6260000000000003E-2</v>
      </c>
      <c r="P44" s="19">
        <v>439668</v>
      </c>
      <c r="Q44" s="39">
        <f t="shared" si="9"/>
        <v>4.2565265135210313E-2</v>
      </c>
      <c r="R44" s="24"/>
      <c r="S44" s="23"/>
    </row>
    <row r="45" spans="1:19" s="14" customFormat="1" x14ac:dyDescent="0.2">
      <c r="A45" s="3" t="s">
        <v>77</v>
      </c>
      <c r="B45" s="19">
        <v>149203.9</v>
      </c>
      <c r="C45" s="38">
        <f t="shared" si="10"/>
        <v>3.6984516705426143E-2</v>
      </c>
      <c r="D45" s="19">
        <v>49656</v>
      </c>
      <c r="E45" s="39">
        <f t="shared" si="1"/>
        <v>1.2939525905110143E-2</v>
      </c>
      <c r="F45" s="19">
        <f>+B45-D45</f>
        <v>99547.9</v>
      </c>
      <c r="G45" s="39">
        <f>F45/D45</f>
        <v>2.0047506847108103</v>
      </c>
      <c r="H45" s="19">
        <v>142519.88</v>
      </c>
      <c r="I45" s="39">
        <f t="shared" si="4"/>
        <v>2.6814101654045776E-2</v>
      </c>
      <c r="J45" s="19">
        <v>468320.45</v>
      </c>
      <c r="K45" s="38">
        <f t="shared" si="5"/>
        <v>5.4589953741621296E-2</v>
      </c>
      <c r="L45" s="19">
        <v>164312</v>
      </c>
      <c r="M45" s="39">
        <f t="shared" si="6"/>
        <v>2.0430961077820484E-2</v>
      </c>
      <c r="N45" s="19">
        <f>+J45-L45</f>
        <v>304008.45</v>
      </c>
      <c r="O45" s="39">
        <f t="shared" si="8"/>
        <v>1.8501901869613906</v>
      </c>
      <c r="P45" s="19">
        <v>195500.26</v>
      </c>
      <c r="Q45" s="39">
        <f t="shared" si="9"/>
        <v>1.8926827517359808E-2</v>
      </c>
      <c r="R45" s="22"/>
      <c r="S45" s="23"/>
    </row>
    <row r="46" spans="1:19" s="14" customFormat="1" x14ac:dyDescent="0.2">
      <c r="A46" s="5" t="s">
        <v>78</v>
      </c>
      <c r="B46" s="25">
        <f>SUBTOTAL(9,B44:B45)</f>
        <v>199603.9</v>
      </c>
      <c r="C46" s="38">
        <f t="shared" si="10"/>
        <v>4.9477619378703971E-2</v>
      </c>
      <c r="D46" s="25">
        <f>SUBTOTAL(9,D44:D45)</f>
        <v>209656</v>
      </c>
      <c r="E46" s="39">
        <f t="shared" si="1"/>
        <v>5.4632858932692367E-2</v>
      </c>
      <c r="F46" s="25">
        <f>SUBTOTAL(9,F44:F45)</f>
        <v>-10052.100000000006</v>
      </c>
      <c r="G46" s="39">
        <f>F46/D46</f>
        <v>-4.794568245125351E-2</v>
      </c>
      <c r="H46" s="25">
        <f>SUBTOTAL(9,H44:H45)</f>
        <v>557187.88</v>
      </c>
      <c r="I46" s="39">
        <f t="shared" si="4"/>
        <v>0.10483093625059366</v>
      </c>
      <c r="J46" s="25">
        <f>SUBTOTAL(9,J44:J45)</f>
        <v>945190.45</v>
      </c>
      <c r="K46" s="38">
        <f t="shared" si="5"/>
        <v>0.11017648907392835</v>
      </c>
      <c r="L46" s="25">
        <f>SUBTOTAL(9,L44:L45)</f>
        <v>664312</v>
      </c>
      <c r="M46" s="39">
        <f t="shared" si="6"/>
        <v>8.2602199568680812E-2</v>
      </c>
      <c r="N46" s="25">
        <f>SUBTOTAL(9,N44:N45)</f>
        <v>280878.45</v>
      </c>
      <c r="O46" s="39">
        <f t="shared" si="8"/>
        <v>0.42281104360601646</v>
      </c>
      <c r="P46" s="25">
        <f>SUBTOTAL(9,P44:P45)</f>
        <v>635168.26</v>
      </c>
      <c r="Q46" s="39">
        <f t="shared" si="9"/>
        <v>6.1492092652570121E-2</v>
      </c>
      <c r="R46" s="22"/>
      <c r="S46" s="23"/>
    </row>
    <row r="47" spans="1:19" s="14" customFormat="1" x14ac:dyDescent="0.2">
      <c r="A47" s="5"/>
      <c r="B47" s="22"/>
      <c r="C47" s="38"/>
      <c r="D47" s="22"/>
      <c r="E47" s="39"/>
      <c r="F47" s="22"/>
      <c r="G47" s="39"/>
      <c r="H47" s="22"/>
      <c r="I47" s="39"/>
      <c r="J47" s="22"/>
      <c r="K47" s="38"/>
      <c r="L47" s="22"/>
      <c r="M47" s="39"/>
      <c r="N47" s="22"/>
      <c r="O47" s="39"/>
      <c r="P47" s="26"/>
      <c r="Q47" s="39"/>
      <c r="R47" s="22"/>
      <c r="S47" s="23"/>
    </row>
    <row r="48" spans="1:19" s="14" customFormat="1" x14ac:dyDescent="0.2">
      <c r="A48" s="5" t="s">
        <v>22</v>
      </c>
      <c r="B48" s="19"/>
      <c r="C48" s="38"/>
      <c r="D48" s="19"/>
      <c r="E48" s="39"/>
      <c r="F48" s="19"/>
      <c r="G48" s="39"/>
      <c r="H48" s="19"/>
      <c r="I48" s="39"/>
      <c r="J48" s="19"/>
      <c r="K48" s="38"/>
      <c r="L48" s="19"/>
      <c r="M48" s="39"/>
      <c r="N48" s="19"/>
      <c r="O48" s="39"/>
      <c r="P48" s="20"/>
      <c r="Q48" s="39"/>
      <c r="R48" s="19"/>
      <c r="S48" s="23"/>
    </row>
    <row r="49" spans="1:19" s="14" customFormat="1" ht="15" x14ac:dyDescent="0.2">
      <c r="A49" s="3" t="s">
        <v>98</v>
      </c>
      <c r="B49" s="19">
        <v>0</v>
      </c>
      <c r="C49" s="38">
        <f t="shared" si="10"/>
        <v>0</v>
      </c>
      <c r="D49" s="19">
        <v>0</v>
      </c>
      <c r="E49" s="39">
        <f t="shared" si="1"/>
        <v>0</v>
      </c>
      <c r="F49" s="19">
        <f>+B49-D49</f>
        <v>0</v>
      </c>
      <c r="G49" s="39" t="e">
        <f>F49/D49</f>
        <v>#DIV/0!</v>
      </c>
      <c r="H49" s="19">
        <v>0</v>
      </c>
      <c r="I49" s="39">
        <f t="shared" si="4"/>
        <v>0</v>
      </c>
      <c r="J49" s="19">
        <v>0</v>
      </c>
      <c r="K49" s="38">
        <f t="shared" si="5"/>
        <v>0</v>
      </c>
      <c r="L49" s="19">
        <v>0</v>
      </c>
      <c r="M49" s="39">
        <f t="shared" si="6"/>
        <v>0</v>
      </c>
      <c r="N49" s="19">
        <f>+J49-L49</f>
        <v>0</v>
      </c>
      <c r="O49" s="39" t="e">
        <f t="shared" si="8"/>
        <v>#DIV/0!</v>
      </c>
      <c r="P49" s="19">
        <v>0</v>
      </c>
      <c r="Q49" s="39">
        <f t="shared" si="9"/>
        <v>0</v>
      </c>
      <c r="R49" s="19"/>
      <c r="S49" s="23"/>
    </row>
    <row r="50" spans="1:19" s="14" customFormat="1" ht="20.100000000000001" customHeight="1" x14ac:dyDescent="0.2">
      <c r="A50" s="3" t="s">
        <v>100</v>
      </c>
      <c r="B50" s="19">
        <v>0</v>
      </c>
      <c r="C50" s="38">
        <f t="shared" si="10"/>
        <v>0</v>
      </c>
      <c r="D50" s="19">
        <v>0</v>
      </c>
      <c r="E50" s="39">
        <f t="shared" si="1"/>
        <v>0</v>
      </c>
      <c r="F50" s="19">
        <f>+B50-D50</f>
        <v>0</v>
      </c>
      <c r="G50" s="39" t="e">
        <f>F50/D50</f>
        <v>#DIV/0!</v>
      </c>
      <c r="H50" s="19">
        <v>425</v>
      </c>
      <c r="I50" s="39">
        <f t="shared" si="4"/>
        <v>7.9960726903288538E-5</v>
      </c>
      <c r="J50" s="19">
        <v>0</v>
      </c>
      <c r="K50" s="38">
        <f t="shared" si="5"/>
        <v>0</v>
      </c>
      <c r="L50" s="19">
        <v>0</v>
      </c>
      <c r="M50" s="39">
        <f t="shared" si="6"/>
        <v>0</v>
      </c>
      <c r="N50" s="19">
        <f>+J50-L50</f>
        <v>0</v>
      </c>
      <c r="O50" s="39" t="e">
        <f t="shared" si="8"/>
        <v>#DIV/0!</v>
      </c>
      <c r="P50" s="19">
        <v>1000</v>
      </c>
      <c r="Q50" s="39">
        <f t="shared" si="9"/>
        <v>9.6812288215677094E-5</v>
      </c>
      <c r="R50" s="24"/>
      <c r="S50" s="23"/>
    </row>
    <row r="51" spans="1:19" s="14" customFormat="1" ht="20.100000000000001" customHeight="1" x14ac:dyDescent="0.2">
      <c r="A51" s="3" t="s">
        <v>101</v>
      </c>
      <c r="B51" s="19">
        <v>0</v>
      </c>
      <c r="C51" s="38">
        <f t="shared" si="10"/>
        <v>0</v>
      </c>
      <c r="D51" s="19">
        <v>0</v>
      </c>
      <c r="E51" s="39">
        <f t="shared" si="1"/>
        <v>0</v>
      </c>
      <c r="F51" s="19">
        <f>+B51-D51</f>
        <v>0</v>
      </c>
      <c r="G51" s="39" t="e">
        <f>F51/D51</f>
        <v>#DIV/0!</v>
      </c>
      <c r="H51" s="19">
        <v>0</v>
      </c>
      <c r="I51" s="39">
        <f t="shared" si="4"/>
        <v>0</v>
      </c>
      <c r="J51" s="19">
        <v>0</v>
      </c>
      <c r="K51" s="38">
        <f t="shared" si="5"/>
        <v>0</v>
      </c>
      <c r="L51" s="19">
        <v>0</v>
      </c>
      <c r="M51" s="39">
        <f t="shared" si="6"/>
        <v>0</v>
      </c>
      <c r="N51" s="19">
        <f>+J51-L51</f>
        <v>0</v>
      </c>
      <c r="O51" s="39" t="e">
        <f t="shared" si="8"/>
        <v>#DIV/0!</v>
      </c>
      <c r="P51" s="19">
        <v>0</v>
      </c>
      <c r="Q51" s="39">
        <f t="shared" si="9"/>
        <v>0</v>
      </c>
      <c r="R51" s="24"/>
      <c r="S51" s="23"/>
    </row>
    <row r="52" spans="1:19" s="14" customFormat="1" ht="20.100000000000001" customHeight="1" x14ac:dyDescent="0.2">
      <c r="A52" s="5" t="s">
        <v>23</v>
      </c>
      <c r="B52" s="25">
        <f>SUBTOTAL(9,B49:B51)</f>
        <v>0</v>
      </c>
      <c r="C52" s="38">
        <f t="shared" si="10"/>
        <v>0</v>
      </c>
      <c r="D52" s="25">
        <v>0</v>
      </c>
      <c r="E52" s="39">
        <f t="shared" si="1"/>
        <v>0</v>
      </c>
      <c r="F52" s="25">
        <f>SUBTOTAL(9,F49:F51)</f>
        <v>0</v>
      </c>
      <c r="G52" s="39" t="e">
        <f>F52/D52</f>
        <v>#DIV/0!</v>
      </c>
      <c r="H52" s="25">
        <f>SUBTOTAL(9,H49:H51)</f>
        <v>425</v>
      </c>
      <c r="I52" s="39">
        <f t="shared" si="4"/>
        <v>7.9960726903288538E-5</v>
      </c>
      <c r="J52" s="25">
        <f>SUBTOTAL(9,J49:J51)</f>
        <v>0</v>
      </c>
      <c r="K52" s="38">
        <f t="shared" si="5"/>
        <v>0</v>
      </c>
      <c r="L52" s="25">
        <f>SUBTOTAL(9,L49:L51)</f>
        <v>0</v>
      </c>
      <c r="M52" s="39">
        <f t="shared" si="6"/>
        <v>0</v>
      </c>
      <c r="N52" s="25">
        <f>SUBTOTAL(9,N49:N51)</f>
        <v>0</v>
      </c>
      <c r="O52" s="39" t="e">
        <f t="shared" si="8"/>
        <v>#DIV/0!</v>
      </c>
      <c r="P52" s="25">
        <f>SUBTOTAL(9,P49:P51)</f>
        <v>1000</v>
      </c>
      <c r="Q52" s="39">
        <f t="shared" si="9"/>
        <v>9.6812288215677094E-5</v>
      </c>
      <c r="R52" s="22"/>
      <c r="S52" s="23"/>
    </row>
    <row r="53" spans="1:19" s="14" customFormat="1" ht="15" customHeight="1" x14ac:dyDescent="0.2">
      <c r="A53" s="3"/>
      <c r="B53" s="19"/>
      <c r="C53" s="38"/>
      <c r="D53" s="19"/>
      <c r="E53" s="39"/>
      <c r="F53" s="19"/>
      <c r="G53" s="39"/>
      <c r="H53" s="19"/>
      <c r="I53" s="39"/>
      <c r="J53" s="19"/>
      <c r="K53" s="38"/>
      <c r="L53" s="19"/>
      <c r="M53" s="39"/>
      <c r="N53" s="19"/>
      <c r="O53" s="39"/>
      <c r="P53" s="20"/>
      <c r="Q53" s="39"/>
      <c r="R53" s="19"/>
      <c r="S53" s="23"/>
    </row>
    <row r="54" spans="1:19" s="14" customFormat="1" x14ac:dyDescent="0.2">
      <c r="A54" s="5" t="s">
        <v>24</v>
      </c>
      <c r="B54" s="22"/>
      <c r="C54" s="38"/>
      <c r="D54" s="22"/>
      <c r="E54" s="39"/>
      <c r="F54" s="22"/>
      <c r="G54" s="39"/>
      <c r="H54" s="22"/>
      <c r="I54" s="39"/>
      <c r="J54" s="22"/>
      <c r="K54" s="38"/>
      <c r="L54" s="22"/>
      <c r="M54" s="39"/>
      <c r="N54" s="22"/>
      <c r="O54" s="39"/>
      <c r="P54" s="26"/>
      <c r="Q54" s="39"/>
      <c r="R54" s="22"/>
      <c r="S54" s="23"/>
    </row>
    <row r="55" spans="1:19" s="14" customFormat="1" ht="15" x14ac:dyDescent="0.2">
      <c r="A55" s="3" t="s">
        <v>90</v>
      </c>
      <c r="B55" s="19">
        <v>3239.75</v>
      </c>
      <c r="C55" s="38">
        <f t="shared" si="10"/>
        <v>8.0306605924110796E-4</v>
      </c>
      <c r="D55" s="19">
        <v>1150</v>
      </c>
      <c r="E55" s="39">
        <f t="shared" si="1"/>
        <v>2.9967083113574723E-4</v>
      </c>
      <c r="F55" s="19">
        <f>+B55-D55</f>
        <v>2089.75</v>
      </c>
      <c r="G55" s="39">
        <f>F55/D55</f>
        <v>1.8171739130434783</v>
      </c>
      <c r="H55" s="19">
        <v>24848.39</v>
      </c>
      <c r="I55" s="39">
        <f t="shared" si="4"/>
        <v>4.6750478277091901E-3</v>
      </c>
      <c r="J55" s="19">
        <v>6251.25</v>
      </c>
      <c r="K55" s="38">
        <f t="shared" si="5"/>
        <v>7.2867936543729857E-4</v>
      </c>
      <c r="L55" s="19">
        <v>7900</v>
      </c>
      <c r="M55" s="39">
        <f t="shared" si="6"/>
        <v>9.8230556815559326E-4</v>
      </c>
      <c r="N55" s="19">
        <f>+J55-L55</f>
        <v>-1648.75</v>
      </c>
      <c r="O55" s="39">
        <f t="shared" si="8"/>
        <v>-0.20870253164556962</v>
      </c>
      <c r="P55" s="19">
        <v>35724.32</v>
      </c>
      <c r="Q55" s="39">
        <f t="shared" si="9"/>
        <v>3.4585531641490772E-3</v>
      </c>
      <c r="R55" s="19"/>
      <c r="S55" s="23"/>
    </row>
    <row r="56" spans="1:19" s="14" customFormat="1" ht="17.45" customHeight="1" x14ac:dyDescent="0.2">
      <c r="A56" s="3" t="s">
        <v>91</v>
      </c>
      <c r="B56" s="19">
        <v>63541.84</v>
      </c>
      <c r="C56" s="38">
        <f t="shared" si="10"/>
        <v>1.5750689110495871E-2</v>
      </c>
      <c r="D56" s="19">
        <v>8000</v>
      </c>
      <c r="E56" s="39">
        <f t="shared" si="1"/>
        <v>2.084666651379111E-3</v>
      </c>
      <c r="F56" s="19">
        <f>+B56-D56</f>
        <v>55541.84</v>
      </c>
      <c r="G56" s="39">
        <f>F56/D56</f>
        <v>6.9427299999999992</v>
      </c>
      <c r="H56" s="19">
        <v>10726.51</v>
      </c>
      <c r="I56" s="39">
        <f t="shared" si="4"/>
        <v>2.0181165570244556E-3</v>
      </c>
      <c r="J56" s="19">
        <v>67088.84</v>
      </c>
      <c r="K56" s="38">
        <f t="shared" si="5"/>
        <v>7.8202364901618793E-3</v>
      </c>
      <c r="L56" s="19">
        <v>13000</v>
      </c>
      <c r="M56" s="39">
        <f t="shared" si="6"/>
        <v>1.6164522007623685E-3</v>
      </c>
      <c r="N56" s="19">
        <f>+J56-L56</f>
        <v>54088.84</v>
      </c>
      <c r="O56" s="39">
        <f t="shared" si="8"/>
        <v>4.1606800000000002</v>
      </c>
      <c r="P56" s="19">
        <v>20014.39</v>
      </c>
      <c r="Q56" s="39">
        <f t="shared" si="9"/>
        <v>1.9376388931409653E-3</v>
      </c>
      <c r="R56" s="24"/>
      <c r="S56" s="23"/>
    </row>
    <row r="57" spans="1:19" s="14" customFormat="1" ht="15" x14ac:dyDescent="0.2">
      <c r="A57" s="3" t="s">
        <v>12</v>
      </c>
      <c r="B57" s="19">
        <v>72267.350000000006</v>
      </c>
      <c r="C57" s="38">
        <f t="shared" si="10"/>
        <v>1.7913559989597309E-2</v>
      </c>
      <c r="D57" s="19">
        <v>72825</v>
      </c>
      <c r="E57" s="39">
        <f t="shared" si="1"/>
        <v>1.8976981110835473E-2</v>
      </c>
      <c r="F57" s="19">
        <f>+B57-D57</f>
        <v>-557.64999999999418</v>
      </c>
      <c r="G57" s="39">
        <f>F57/D57</f>
        <v>-7.6573978716099438E-3</v>
      </c>
      <c r="H57" s="19">
        <v>138282.10999999999</v>
      </c>
      <c r="I57" s="39">
        <f t="shared" si="4"/>
        <v>2.6016795372518831E-2</v>
      </c>
      <c r="J57" s="19">
        <v>152154.1</v>
      </c>
      <c r="K57" s="38">
        <f t="shared" si="5"/>
        <v>1.7735901305608204E-2</v>
      </c>
      <c r="L57" s="19">
        <v>169925</v>
      </c>
      <c r="M57" s="39">
        <f t="shared" si="6"/>
        <v>2.1128895401118883E-2</v>
      </c>
      <c r="N57" s="19">
        <f>+J57-L57</f>
        <v>-17770.899999999994</v>
      </c>
      <c r="O57" s="39">
        <f t="shared" si="8"/>
        <v>-0.10458084449021623</v>
      </c>
      <c r="P57" s="19">
        <v>259759.38</v>
      </c>
      <c r="Q57" s="39">
        <f t="shared" si="9"/>
        <v>2.5147899963285588E-2</v>
      </c>
      <c r="R57" s="19"/>
      <c r="S57" s="23"/>
    </row>
    <row r="58" spans="1:19" s="14" customFormat="1" ht="31.35" customHeight="1" x14ac:dyDescent="0.2">
      <c r="A58" s="5" t="s">
        <v>25</v>
      </c>
      <c r="B58" s="25">
        <f>SUBTOTAL(9,B55:B57)</f>
        <v>139048.94</v>
      </c>
      <c r="C58" s="39">
        <f t="shared" si="10"/>
        <v>3.4467315159334294E-2</v>
      </c>
      <c r="D58" s="25">
        <f>SUBTOTAL(9,D55:D57)</f>
        <v>81975</v>
      </c>
      <c r="E58" s="39">
        <f t="shared" si="1"/>
        <v>2.1361318593350331E-2</v>
      </c>
      <c r="F58" s="25">
        <f>SUBTOTAL(9,F55:F57)</f>
        <v>57073.94</v>
      </c>
      <c r="G58" s="39">
        <f>F58/D58</f>
        <v>0.69623592558706926</v>
      </c>
      <c r="H58" s="25">
        <f>SUBTOTAL(9,H55:H57)</f>
        <v>173857.00999999998</v>
      </c>
      <c r="I58" s="39">
        <f t="shared" si="4"/>
        <v>3.2709959757252473E-2</v>
      </c>
      <c r="J58" s="25">
        <f>SUBTOTAL(9,J55:J57)</f>
        <v>225494.19</v>
      </c>
      <c r="K58" s="39">
        <f t="shared" si="5"/>
        <v>2.6284817161207379E-2</v>
      </c>
      <c r="L58" s="25">
        <f>SUBTOTAL(9,L55:L57)</f>
        <v>190825</v>
      </c>
      <c r="M58" s="39">
        <f t="shared" si="6"/>
        <v>2.3727653170036844E-2</v>
      </c>
      <c r="N58" s="25">
        <f>SUBTOTAL(9,N55:N57)</f>
        <v>34669.19</v>
      </c>
      <c r="O58" s="39">
        <f t="shared" si="8"/>
        <v>0.18168054500196518</v>
      </c>
      <c r="P58" s="25">
        <f>SUBTOTAL(9,P55:P57)</f>
        <v>315498.09000000003</v>
      </c>
      <c r="Q58" s="39">
        <f t="shared" si="9"/>
        <v>3.0544092020575633E-2</v>
      </c>
      <c r="R58" s="22"/>
      <c r="S58" s="23"/>
    </row>
    <row r="59" spans="1:19" s="14" customFormat="1" ht="15" x14ac:dyDescent="0.2">
      <c r="A59" s="3"/>
      <c r="B59" s="19"/>
      <c r="C59" s="38"/>
      <c r="D59" s="19"/>
      <c r="E59" s="39"/>
      <c r="F59" s="19"/>
      <c r="G59" s="39"/>
      <c r="H59" s="19"/>
      <c r="I59" s="39"/>
      <c r="J59" s="19"/>
      <c r="K59" s="38"/>
      <c r="L59" s="19"/>
      <c r="M59" s="39"/>
      <c r="N59" s="19"/>
      <c r="O59" s="39"/>
      <c r="P59" s="20"/>
      <c r="Q59" s="39"/>
      <c r="R59" s="19"/>
      <c r="S59" s="23"/>
    </row>
    <row r="60" spans="1:19" s="14" customFormat="1" x14ac:dyDescent="0.2">
      <c r="A60" s="5" t="s">
        <v>120</v>
      </c>
      <c r="B60" s="22"/>
      <c r="C60" s="38"/>
      <c r="D60" s="22"/>
      <c r="E60" s="39"/>
      <c r="F60" s="22"/>
      <c r="G60" s="39"/>
      <c r="H60" s="22"/>
      <c r="I60" s="39"/>
      <c r="J60" s="22"/>
      <c r="K60" s="38"/>
      <c r="L60" s="22"/>
      <c r="M60" s="39"/>
      <c r="N60" s="22"/>
      <c r="O60" s="39"/>
      <c r="P60" s="26"/>
      <c r="Q60" s="39"/>
      <c r="R60" s="22"/>
      <c r="S60" s="23"/>
    </row>
    <row r="61" spans="1:19" s="14" customFormat="1" ht="19.350000000000001" customHeight="1" x14ac:dyDescent="0.2">
      <c r="A61" s="3" t="s">
        <v>86</v>
      </c>
      <c r="B61" s="19">
        <v>4770.51</v>
      </c>
      <c r="C61" s="38">
        <f t="shared" si="10"/>
        <v>1.1825093498789407E-3</v>
      </c>
      <c r="D61" s="19">
        <v>17500</v>
      </c>
      <c r="E61" s="39">
        <f t="shared" si="1"/>
        <v>4.5602082998918055E-3</v>
      </c>
      <c r="F61" s="19">
        <f>+B61-D61</f>
        <v>-12729.49</v>
      </c>
      <c r="G61" s="39">
        <f>F61/D61</f>
        <v>-0.72739942857142859</v>
      </c>
      <c r="H61" s="19">
        <v>6625.98</v>
      </c>
      <c r="I61" s="39">
        <f t="shared" si="4"/>
        <v>1.2466310052862393E-3</v>
      </c>
      <c r="J61" s="19">
        <v>7535.55</v>
      </c>
      <c r="K61" s="38">
        <f t="shared" si="5"/>
        <v>8.7838428989738622E-4</v>
      </c>
      <c r="L61" s="19">
        <v>35000</v>
      </c>
      <c r="M61" s="39">
        <f t="shared" si="6"/>
        <v>4.3519866943602234E-3</v>
      </c>
      <c r="N61" s="19">
        <f>+J61-L61</f>
        <v>-27464.45</v>
      </c>
      <c r="O61" s="39">
        <f t="shared" si="8"/>
        <v>-0.78469857142857147</v>
      </c>
      <c r="P61" s="19">
        <v>12154.1</v>
      </c>
      <c r="Q61" s="39">
        <f t="shared" si="9"/>
        <v>1.176666232202161E-3</v>
      </c>
      <c r="R61" s="21"/>
      <c r="S61" s="23"/>
    </row>
    <row r="62" spans="1:19" s="14" customFormat="1" x14ac:dyDescent="0.25">
      <c r="B62" s="23"/>
      <c r="C62" s="38"/>
      <c r="D62" s="23"/>
      <c r="E62" s="39"/>
      <c r="F62" s="23"/>
      <c r="G62" s="39"/>
      <c r="H62" s="23"/>
      <c r="I62" s="39"/>
      <c r="J62" s="23"/>
      <c r="K62" s="38"/>
      <c r="L62" s="23"/>
      <c r="M62" s="39"/>
      <c r="N62" s="23"/>
      <c r="O62" s="39"/>
      <c r="P62" s="23"/>
      <c r="Q62" s="39"/>
      <c r="R62" s="32"/>
      <c r="S62" s="23"/>
    </row>
    <row r="63" spans="1:19" s="14" customFormat="1" ht="31.35" customHeight="1" x14ac:dyDescent="0.2">
      <c r="A63" s="5" t="s">
        <v>121</v>
      </c>
      <c r="B63" s="25">
        <f>SUBTOTAL(9,B61:B61)</f>
        <v>4770.51</v>
      </c>
      <c r="C63" s="39">
        <f t="shared" si="10"/>
        <v>1.1825093498789407E-3</v>
      </c>
      <c r="D63" s="25">
        <f>SUBTOTAL(9,D61:D61)</f>
        <v>17500</v>
      </c>
      <c r="E63" s="39">
        <f t="shared" si="1"/>
        <v>4.5602082998918055E-3</v>
      </c>
      <c r="F63" s="25">
        <f>SUBTOTAL(9,F61:F61)</f>
        <v>-12729.49</v>
      </c>
      <c r="G63" s="39">
        <f>F63/D63</f>
        <v>-0.72739942857142859</v>
      </c>
      <c r="H63" s="25">
        <f>SUBTOTAL(9,H61:H61)</f>
        <v>6625.98</v>
      </c>
      <c r="I63" s="39">
        <f t="shared" si="4"/>
        <v>1.2466310052862393E-3</v>
      </c>
      <c r="J63" s="25">
        <f>SUBTOTAL(9,J61:J61)</f>
        <v>7535.55</v>
      </c>
      <c r="K63" s="39">
        <f t="shared" si="5"/>
        <v>8.7838428989738622E-4</v>
      </c>
      <c r="L63" s="25">
        <f>SUBTOTAL(9,L61:L61)</f>
        <v>35000</v>
      </c>
      <c r="M63" s="39">
        <f t="shared" si="6"/>
        <v>4.3519866943602234E-3</v>
      </c>
      <c r="N63" s="25">
        <f>SUBTOTAL(9,N61:N61)</f>
        <v>-27464.45</v>
      </c>
      <c r="O63" s="39">
        <f t="shared" si="8"/>
        <v>-0.78469857142857147</v>
      </c>
      <c r="P63" s="25">
        <f>SUBTOTAL(9,P61:P61)</f>
        <v>12154.1</v>
      </c>
      <c r="Q63" s="39">
        <f t="shared" si="9"/>
        <v>1.176666232202161E-3</v>
      </c>
      <c r="R63" s="22"/>
      <c r="S63" s="23"/>
    </row>
    <row r="64" spans="1:19" s="14" customFormat="1" x14ac:dyDescent="0.2">
      <c r="A64" s="5" t="s">
        <v>102</v>
      </c>
      <c r="B64" s="22"/>
      <c r="C64" s="38"/>
      <c r="D64" s="22"/>
      <c r="E64" s="39"/>
      <c r="F64" s="22"/>
      <c r="G64" s="39"/>
      <c r="H64" s="22"/>
      <c r="I64" s="39"/>
      <c r="J64" s="22"/>
      <c r="K64" s="38"/>
      <c r="L64" s="22"/>
      <c r="M64" s="39"/>
      <c r="N64" s="22"/>
      <c r="O64" s="39"/>
      <c r="P64" s="22"/>
      <c r="Q64" s="39"/>
      <c r="R64" s="22"/>
      <c r="S64" s="23"/>
    </row>
    <row r="65" spans="1:19" s="14" customFormat="1" ht="15" x14ac:dyDescent="0.2">
      <c r="A65" s="3" t="s">
        <v>103</v>
      </c>
      <c r="B65" s="19">
        <v>356.56</v>
      </c>
      <c r="C65" s="38">
        <f t="shared" si="10"/>
        <v>8.8383743833014725E-5</v>
      </c>
      <c r="D65" s="19">
        <v>208</v>
      </c>
      <c r="E65" s="39">
        <f t="shared" si="1"/>
        <v>5.4201332935856894E-5</v>
      </c>
      <c r="F65" s="19">
        <f>+B65-D65</f>
        <v>148.56</v>
      </c>
      <c r="G65" s="39">
        <f>F65/D65</f>
        <v>0.71423076923076922</v>
      </c>
      <c r="H65" s="19">
        <v>466.24</v>
      </c>
      <c r="I65" s="39">
        <f>H65/$H$76</f>
        <v>8.7719739556209992E-5</v>
      </c>
      <c r="J65" s="19">
        <v>730.77</v>
      </c>
      <c r="K65" s="38">
        <f t="shared" si="5"/>
        <v>8.5182486683561628E-5</v>
      </c>
      <c r="L65" s="19">
        <v>416</v>
      </c>
      <c r="M65" s="39">
        <f t="shared" si="6"/>
        <v>5.1726470424395794E-5</v>
      </c>
      <c r="N65" s="19">
        <f>+J65-L65</f>
        <v>314.77</v>
      </c>
      <c r="O65" s="39">
        <f t="shared" si="8"/>
        <v>0.75665865384615383</v>
      </c>
      <c r="P65" s="19">
        <v>4263.16</v>
      </c>
      <c r="Q65" s="39">
        <f t="shared" si="9"/>
        <v>4.1272627462954592E-4</v>
      </c>
      <c r="R65" s="19"/>
      <c r="S65" s="23"/>
    </row>
    <row r="66" spans="1:19" s="14" customFormat="1" ht="17.100000000000001" customHeight="1" x14ac:dyDescent="0.2">
      <c r="A66" s="3" t="s">
        <v>104</v>
      </c>
      <c r="B66" s="19">
        <v>137967.66</v>
      </c>
      <c r="C66" s="38">
        <f t="shared" si="10"/>
        <v>3.419928853118822E-2</v>
      </c>
      <c r="D66" s="19">
        <v>0</v>
      </c>
      <c r="E66" s="39">
        <f t="shared" si="1"/>
        <v>0</v>
      </c>
      <c r="F66" s="19">
        <f>+B66-D66</f>
        <v>137967.66</v>
      </c>
      <c r="G66" s="39" t="e">
        <f>F66/D66</f>
        <v>#DIV/0!</v>
      </c>
      <c r="H66" s="19">
        <v>80134.61</v>
      </c>
      <c r="I66" s="39">
        <f>H66/$H$76</f>
        <v>1.5076756860497729E-2</v>
      </c>
      <c r="J66" s="19">
        <v>221616.37</v>
      </c>
      <c r="K66" s="38">
        <f t="shared" si="5"/>
        <v>2.5832797578423126E-2</v>
      </c>
      <c r="L66" s="19">
        <v>0</v>
      </c>
      <c r="M66" s="39">
        <f t="shared" si="6"/>
        <v>0</v>
      </c>
      <c r="N66" s="19">
        <f>+J66-L66</f>
        <v>221616.37</v>
      </c>
      <c r="O66" s="39" t="e">
        <f t="shared" si="8"/>
        <v>#DIV/0!</v>
      </c>
      <c r="P66" s="19">
        <v>182090.11</v>
      </c>
      <c r="Q66" s="39">
        <f t="shared" si="9"/>
        <v>1.7628560210544344E-2</v>
      </c>
      <c r="R66" s="22"/>
      <c r="S66" s="23"/>
    </row>
    <row r="67" spans="1:19" s="14" customFormat="1" ht="20.45" customHeight="1" x14ac:dyDescent="0.2">
      <c r="A67" s="5" t="s">
        <v>105</v>
      </c>
      <c r="B67" s="25">
        <f>SUBTOTAL(9,B65:B66)</f>
        <v>138324.22</v>
      </c>
      <c r="C67" s="38">
        <f t="shared" si="10"/>
        <v>3.428767227502124E-2</v>
      </c>
      <c r="D67" s="25">
        <f>SUBTOTAL(9,D65:D66)</f>
        <v>208</v>
      </c>
      <c r="E67" s="39">
        <f t="shared" si="1"/>
        <v>5.4201332935856894E-5</v>
      </c>
      <c r="F67" s="25">
        <f>SUBTOTAL(9,F65:F66)</f>
        <v>138116.22</v>
      </c>
      <c r="G67" s="43">
        <f>F67/D67</f>
        <v>664.02028846153848</v>
      </c>
      <c r="H67" s="25">
        <f>SUBTOTAL(9,H65:H66)</f>
        <v>80600.850000000006</v>
      </c>
      <c r="I67" s="39">
        <f t="shared" si="4"/>
        <v>1.5164476600053938E-2</v>
      </c>
      <c r="J67" s="25">
        <f>SUBTOTAL(9,J65:J66)</f>
        <v>222347.13999999998</v>
      </c>
      <c r="K67" s="38">
        <f t="shared" si="5"/>
        <v>2.5917980065106688E-2</v>
      </c>
      <c r="L67" s="25">
        <f>SUBTOTAL(9,L65:L66)</f>
        <v>416</v>
      </c>
      <c r="M67" s="39">
        <f t="shared" si="6"/>
        <v>5.1726470424395794E-5</v>
      </c>
      <c r="N67" s="25">
        <f>SUBTOTAL(9,N65:N66)</f>
        <v>221931.13999999998</v>
      </c>
      <c r="O67" s="39">
        <f t="shared" si="8"/>
        <v>533.48831730769223</v>
      </c>
      <c r="P67" s="25">
        <f>SUBTOTAL(9,P65:P66)</f>
        <v>186353.27</v>
      </c>
      <c r="Q67" s="39">
        <f t="shared" si="9"/>
        <v>1.8041286485173891E-2</v>
      </c>
      <c r="R67" s="22"/>
      <c r="S67" s="23"/>
    </row>
    <row r="68" spans="1:19" s="14" customFormat="1" x14ac:dyDescent="0.2">
      <c r="A68" s="3"/>
      <c r="B68" s="22"/>
      <c r="C68" s="38"/>
      <c r="D68" s="22"/>
      <c r="E68" s="39"/>
      <c r="F68" s="22"/>
      <c r="G68" s="39"/>
      <c r="H68" s="22"/>
      <c r="I68" s="39"/>
      <c r="J68" s="22"/>
      <c r="K68" s="38"/>
      <c r="L68" s="22"/>
      <c r="M68" s="39"/>
      <c r="N68" s="22"/>
      <c r="O68" s="39"/>
      <c r="P68" s="22"/>
      <c r="Q68" s="39"/>
      <c r="R68" s="22"/>
      <c r="S68" s="23"/>
    </row>
    <row r="69" spans="1:19" s="14" customFormat="1" x14ac:dyDescent="0.2">
      <c r="A69" s="5" t="s">
        <v>106</v>
      </c>
      <c r="B69" s="22"/>
      <c r="C69" s="38"/>
      <c r="D69" s="22"/>
      <c r="E69" s="39"/>
      <c r="F69" s="22"/>
      <c r="G69" s="39"/>
      <c r="H69" s="22"/>
      <c r="I69" s="39"/>
      <c r="J69" s="22"/>
      <c r="K69" s="38"/>
      <c r="L69" s="22"/>
      <c r="M69" s="39"/>
      <c r="N69" s="22"/>
      <c r="O69" s="39"/>
      <c r="P69" s="22"/>
      <c r="Q69" s="39"/>
      <c r="R69" s="22"/>
      <c r="S69" s="23"/>
    </row>
    <row r="70" spans="1:19" s="14" customFormat="1" ht="17.45" customHeight="1" x14ac:dyDescent="0.2">
      <c r="A70" s="3" t="s">
        <v>107</v>
      </c>
      <c r="B70" s="19">
        <v>1845136.51</v>
      </c>
      <c r="C70" s="38">
        <f t="shared" si="10"/>
        <v>0.45737063225483177</v>
      </c>
      <c r="D70" s="19">
        <v>1916667</v>
      </c>
      <c r="E70" s="39">
        <f t="shared" si="1"/>
        <v>0.49945147208735585</v>
      </c>
      <c r="F70" s="19">
        <f>+B70-D70</f>
        <v>-71530.489999999991</v>
      </c>
      <c r="G70" s="39">
        <f>F70/D70</f>
        <v>-3.7320249161695795E-2</v>
      </c>
      <c r="H70" s="19">
        <v>1836873.37</v>
      </c>
      <c r="I70" s="39">
        <f t="shared" si="4"/>
        <v>0.34559465857527832</v>
      </c>
      <c r="J70" s="19">
        <v>3858201.23</v>
      </c>
      <c r="K70" s="38">
        <f t="shared" si="5"/>
        <v>0.44973271329826914</v>
      </c>
      <c r="L70" s="19">
        <v>3833334</v>
      </c>
      <c r="M70" s="39">
        <f t="shared" si="6"/>
        <v>0.47664624465824718</v>
      </c>
      <c r="N70" s="19">
        <f>+J70-L70</f>
        <v>24867.229999999981</v>
      </c>
      <c r="O70" s="39">
        <f t="shared" si="8"/>
        <v>6.4871023500691514E-3</v>
      </c>
      <c r="P70" s="19">
        <v>4047516.73</v>
      </c>
      <c r="Q70" s="39">
        <f t="shared" si="9"/>
        <v>0.39184935622253486</v>
      </c>
      <c r="R70" s="22"/>
      <c r="S70" s="23"/>
    </row>
    <row r="71" spans="1:19" s="14" customFormat="1" x14ac:dyDescent="0.2">
      <c r="A71" s="3" t="s">
        <v>108</v>
      </c>
      <c r="B71" s="19">
        <v>893050.76</v>
      </c>
      <c r="C71" s="38">
        <f t="shared" si="10"/>
        <v>0.22136854835573008</v>
      </c>
      <c r="D71" s="19">
        <v>959771</v>
      </c>
      <c r="E71" s="39">
        <f t="shared" si="1"/>
        <v>0.25010032458259762</v>
      </c>
      <c r="F71" s="19">
        <f>+B71-D71</f>
        <v>-66720.239999999991</v>
      </c>
      <c r="G71" s="39">
        <f>F71/D71</f>
        <v>-6.9516832661124364E-2</v>
      </c>
      <c r="H71" s="19">
        <v>1789105.17</v>
      </c>
      <c r="I71" s="39">
        <f t="shared" si="4"/>
        <v>0.33660741152854495</v>
      </c>
      <c r="J71" s="19">
        <v>1614726.76</v>
      </c>
      <c r="K71" s="38">
        <f t="shared" si="5"/>
        <v>0.18822124708361129</v>
      </c>
      <c r="L71" s="19">
        <v>1919542</v>
      </c>
      <c r="M71" s="39">
        <f t="shared" si="6"/>
        <v>0.23868060695044604</v>
      </c>
      <c r="N71" s="19">
        <f>+J71-L71</f>
        <v>-304815.24</v>
      </c>
      <c r="O71" s="39">
        <f t="shared" si="8"/>
        <v>-0.15879581691882752</v>
      </c>
      <c r="P71" s="19">
        <v>3224486.88</v>
      </c>
      <c r="Q71" s="39">
        <f t="shared" si="9"/>
        <v>0.31216995317422935</v>
      </c>
      <c r="R71" s="22"/>
      <c r="S71" s="23"/>
    </row>
    <row r="72" spans="1:19" s="14" customFormat="1" x14ac:dyDescent="0.2">
      <c r="A72" s="3" t="s">
        <v>109</v>
      </c>
      <c r="B72" s="19">
        <v>59279.62</v>
      </c>
      <c r="C72" s="38">
        <f t="shared" si="10"/>
        <v>1.4694174188351068E-2</v>
      </c>
      <c r="D72" s="19">
        <v>104167</v>
      </c>
      <c r="E72" s="39">
        <f t="shared" si="1"/>
        <v>2.7144183884275985E-2</v>
      </c>
      <c r="F72" s="19">
        <f>+B72-D72</f>
        <v>-44887.38</v>
      </c>
      <c r="G72" s="39">
        <f>F72/D72</f>
        <v>-0.43091746906409895</v>
      </c>
      <c r="H72" s="19">
        <v>71049.850000000006</v>
      </c>
      <c r="I72" s="39">
        <f t="shared" si="4"/>
        <v>1.3367523887928506E-2</v>
      </c>
      <c r="J72" s="19">
        <v>137828.76</v>
      </c>
      <c r="K72" s="38">
        <f t="shared" si="5"/>
        <v>1.606606252762403E-2</v>
      </c>
      <c r="L72" s="19">
        <v>208334</v>
      </c>
      <c r="M72" s="39">
        <f t="shared" si="6"/>
        <v>2.5904765599509792E-2</v>
      </c>
      <c r="N72" s="19">
        <f>+J72-L72</f>
        <v>-70505.239999999991</v>
      </c>
      <c r="O72" s="39">
        <f t="shared" si="8"/>
        <v>-0.338424069042979</v>
      </c>
      <c r="P72" s="19">
        <v>167841.3</v>
      </c>
      <c r="Q72" s="39">
        <f t="shared" si="9"/>
        <v>1.6249100310093922E-2</v>
      </c>
      <c r="R72" s="22"/>
      <c r="S72" s="23"/>
    </row>
    <row r="73" spans="1:19" s="14" customFormat="1" ht="17.100000000000001" customHeight="1" x14ac:dyDescent="0.2">
      <c r="A73" s="3" t="s">
        <v>110</v>
      </c>
      <c r="B73" s="19">
        <v>0</v>
      </c>
      <c r="C73" s="38">
        <f t="shared" si="10"/>
        <v>0</v>
      </c>
      <c r="D73" s="19">
        <v>0</v>
      </c>
      <c r="E73" s="39">
        <f t="shared" si="1"/>
        <v>0</v>
      </c>
      <c r="F73" s="19">
        <f>+B73-D73</f>
        <v>0</v>
      </c>
      <c r="G73" s="39" t="e">
        <f>F73/D73</f>
        <v>#DIV/0!</v>
      </c>
      <c r="H73" s="19">
        <v>0</v>
      </c>
      <c r="I73" s="39">
        <f t="shared" si="4"/>
        <v>0</v>
      </c>
      <c r="J73" s="19">
        <v>0</v>
      </c>
      <c r="K73" s="38">
        <f t="shared" si="5"/>
        <v>0</v>
      </c>
      <c r="L73" s="19">
        <v>0</v>
      </c>
      <c r="M73" s="39">
        <f t="shared" si="6"/>
        <v>0</v>
      </c>
      <c r="N73" s="19">
        <f>+J73-L73</f>
        <v>0</v>
      </c>
      <c r="O73" s="39" t="e">
        <f t="shared" si="8"/>
        <v>#DIV/0!</v>
      </c>
      <c r="P73" s="19">
        <v>0</v>
      </c>
      <c r="Q73" s="39">
        <f t="shared" si="9"/>
        <v>0</v>
      </c>
      <c r="R73" s="22"/>
      <c r="S73" s="23"/>
    </row>
    <row r="74" spans="1:19" s="14" customFormat="1" ht="31.35" customHeight="1" x14ac:dyDescent="0.2">
      <c r="A74" s="5" t="s">
        <v>111</v>
      </c>
      <c r="B74" s="25">
        <f>SUBTOTAL(9,B70:B73)</f>
        <v>2797466.89</v>
      </c>
      <c r="C74" s="39">
        <f t="shared" si="10"/>
        <v>0.69343335479891288</v>
      </c>
      <c r="D74" s="25">
        <f>SUBTOTAL(9,D70:D73)</f>
        <v>2980605</v>
      </c>
      <c r="E74" s="39">
        <f t="shared" si="1"/>
        <v>0.7766959805542295</v>
      </c>
      <c r="F74" s="25">
        <f>SUBTOTAL(9,F70:F73)</f>
        <v>-183138.11</v>
      </c>
      <c r="G74" s="39">
        <f>F74/D74</f>
        <v>-6.1443267390345245E-2</v>
      </c>
      <c r="H74" s="25">
        <f>SUBTOTAL(9,H70:H73)</f>
        <v>3697028.39</v>
      </c>
      <c r="I74" s="39">
        <f t="shared" si="4"/>
        <v>0.69556959399175178</v>
      </c>
      <c r="J74" s="25">
        <f>SUBTOTAL(9,J70:J73)</f>
        <v>5610756.75</v>
      </c>
      <c r="K74" s="39">
        <f t="shared" si="5"/>
        <v>0.65402002290950445</v>
      </c>
      <c r="L74" s="25">
        <f>SUBTOTAL(9,L70:L73)</f>
        <v>5961210</v>
      </c>
      <c r="M74" s="39">
        <f t="shared" si="6"/>
        <v>0.74123161720820308</v>
      </c>
      <c r="N74" s="25">
        <f>SUBTOTAL(9,N70:N73)</f>
        <v>-350453.25</v>
      </c>
      <c r="O74" s="39">
        <f t="shared" si="8"/>
        <v>-5.8788945532870007E-2</v>
      </c>
      <c r="P74" s="25">
        <f>SUBTOTAL(9,P70:P73)</f>
        <v>7439844.9099999992</v>
      </c>
      <c r="Q74" s="39">
        <f t="shared" si="9"/>
        <v>0.72026840970685813</v>
      </c>
      <c r="R74" s="19"/>
      <c r="S74" s="23"/>
    </row>
    <row r="75" spans="1:19" s="14" customFormat="1" ht="21.6" customHeight="1" x14ac:dyDescent="0.2">
      <c r="A75" s="5"/>
      <c r="B75" s="19"/>
      <c r="C75" s="38"/>
      <c r="D75" s="31"/>
      <c r="E75" s="39"/>
      <c r="F75" s="19"/>
      <c r="G75" s="39"/>
      <c r="H75" s="19"/>
      <c r="I75" s="39"/>
      <c r="J75" s="19"/>
      <c r="K75" s="38"/>
      <c r="L75" s="31"/>
      <c r="M75" s="39"/>
      <c r="N75" s="31"/>
      <c r="O75" s="39"/>
      <c r="P75" s="20"/>
      <c r="Q75" s="39"/>
      <c r="R75" s="19"/>
      <c r="S75" s="23"/>
    </row>
    <row r="76" spans="1:19" s="14" customFormat="1" ht="24.6" customHeight="1" x14ac:dyDescent="0.2">
      <c r="A76" s="5" t="s">
        <v>26</v>
      </c>
      <c r="B76" s="33">
        <f>SUBTOTAL(9,B14:B74)</f>
        <v>4034226.0300000003</v>
      </c>
      <c r="C76" s="39">
        <f t="shared" si="10"/>
        <v>1</v>
      </c>
      <c r="D76" s="33">
        <f>SUBTOTAL(9,D14:D74)</f>
        <v>3837544</v>
      </c>
      <c r="E76" s="39">
        <f t="shared" si="1"/>
        <v>1</v>
      </c>
      <c r="F76" s="33">
        <f>SUBTOTAL(9,F14:F74)</f>
        <v>196682.03000000009</v>
      </c>
      <c r="G76" s="39">
        <f>F76/D76</f>
        <v>5.125205860831826E-2</v>
      </c>
      <c r="H76" s="33">
        <f>SUBTOTAL(9,H14:H74)</f>
        <v>5315109.26</v>
      </c>
      <c r="I76" s="39">
        <f t="shared" si="4"/>
        <v>1</v>
      </c>
      <c r="J76" s="33">
        <f>SUBTOTAL(9,J14:J74)</f>
        <v>8578876.1099999994</v>
      </c>
      <c r="K76" s="39">
        <f t="shared" si="5"/>
        <v>1</v>
      </c>
      <c r="L76" s="33">
        <f>SUBTOTAL(9,L14:L74)</f>
        <v>8042304</v>
      </c>
      <c r="M76" s="39">
        <f t="shared" si="6"/>
        <v>1</v>
      </c>
      <c r="N76" s="33">
        <f>SUBTOTAL(9,N14:N74)</f>
        <v>536572.11</v>
      </c>
      <c r="O76" s="39">
        <f t="shared" si="8"/>
        <v>6.6718705236708281E-2</v>
      </c>
      <c r="P76" s="33">
        <f>SUBTOTAL(9,P14:P74)</f>
        <v>10329267.27</v>
      </c>
      <c r="Q76" s="39">
        <f t="shared" si="9"/>
        <v>1</v>
      </c>
      <c r="R76" s="21"/>
      <c r="S76" s="23"/>
    </row>
    <row r="77" spans="1:19" s="14" customFormat="1" ht="15" x14ac:dyDescent="0.2">
      <c r="A77" s="3"/>
      <c r="B77" s="19"/>
      <c r="C77" s="20"/>
      <c r="D77" s="34"/>
      <c r="E77" s="19"/>
      <c r="F77" s="19"/>
      <c r="G77" s="19"/>
      <c r="H77" s="19"/>
      <c r="I77" s="19"/>
      <c r="J77" s="19"/>
      <c r="K77" s="20"/>
      <c r="L77" s="34"/>
      <c r="M77" s="19"/>
      <c r="N77" s="34"/>
      <c r="O77" s="39"/>
      <c r="P77" s="20"/>
      <c r="Q77" s="19"/>
      <c r="R77" s="19"/>
      <c r="S77" s="23"/>
    </row>
    <row r="78" spans="1:19" s="14" customFormat="1" x14ac:dyDescent="0.2">
      <c r="A78" s="5" t="s">
        <v>27</v>
      </c>
      <c r="B78" s="22"/>
      <c r="C78" s="26"/>
      <c r="D78" s="22"/>
      <c r="E78" s="22"/>
      <c r="F78" s="22"/>
      <c r="G78" s="22"/>
      <c r="H78" s="22"/>
      <c r="I78" s="22"/>
      <c r="J78" s="22"/>
      <c r="K78" s="26"/>
      <c r="L78" s="22"/>
      <c r="M78" s="22"/>
      <c r="N78" s="22"/>
      <c r="O78" s="39"/>
      <c r="P78" s="26"/>
      <c r="Q78" s="22"/>
      <c r="R78" s="22"/>
      <c r="S78" s="23"/>
    </row>
    <row r="79" spans="1:19" s="14" customFormat="1" x14ac:dyDescent="0.25">
      <c r="A79" s="3" t="s">
        <v>28</v>
      </c>
      <c r="B79" s="19">
        <v>1677.9</v>
      </c>
      <c r="C79" s="38">
        <f>B79/$B$76</f>
        <v>4.159162098312077E-4</v>
      </c>
      <c r="D79" s="19">
        <v>147267</v>
      </c>
      <c r="E79" s="39">
        <f>D79/$D$76</f>
        <v>3.8375325468580947E-2</v>
      </c>
      <c r="F79" s="19">
        <f>+D79-B79</f>
        <v>145589.1</v>
      </c>
      <c r="G79" s="39">
        <f t="shared" ref="G79:G84" si="14">F79/D79</f>
        <v>0.98860640876774841</v>
      </c>
      <c r="H79" s="19">
        <v>104259.68</v>
      </c>
      <c r="I79" s="39">
        <f>H79/$H$76</f>
        <v>1.9615717175304123E-2</v>
      </c>
      <c r="J79" s="19">
        <v>131578.6</v>
      </c>
      <c r="K79" s="38">
        <f>J79/$J$76</f>
        <v>1.533751021845681E-2</v>
      </c>
      <c r="L79" s="19">
        <v>253034</v>
      </c>
      <c r="M79" s="39">
        <f>L79/$L$76</f>
        <v>3.1462874320592707E-2</v>
      </c>
      <c r="N79" s="19">
        <f>+L79-J79</f>
        <v>121455.4</v>
      </c>
      <c r="O79" s="39">
        <f t="shared" ref="O79:O140" si="15">N79/L79</f>
        <v>0.4799963641249792</v>
      </c>
      <c r="P79" s="19">
        <v>252018.31</v>
      </c>
      <c r="Q79" s="40">
        <f>P79/$P$76</f>
        <v>2.4398469263347856E-2</v>
      </c>
      <c r="R79" s="32"/>
      <c r="S79" s="23"/>
    </row>
    <row r="80" spans="1:19" s="14" customFormat="1" ht="18" customHeight="1" x14ac:dyDescent="0.2">
      <c r="A80" s="3" t="s">
        <v>82</v>
      </c>
      <c r="B80" s="19">
        <v>31483.53</v>
      </c>
      <c r="C80" s="38">
        <f t="shared" ref="C80:C140" si="16">B80/$B$76</f>
        <v>7.8041066033179103E-3</v>
      </c>
      <c r="D80" s="19">
        <v>188899</v>
      </c>
      <c r="E80" s="39">
        <f t="shared" ref="E80:E140" si="17">D80/$D$76</f>
        <v>4.9223930722357839E-2</v>
      </c>
      <c r="F80" s="19">
        <f>+D80-B80</f>
        <v>157415.47</v>
      </c>
      <c r="G80" s="39">
        <f t="shared" si="14"/>
        <v>0.83333140990688148</v>
      </c>
      <c r="H80" s="19">
        <v>109605.25</v>
      </c>
      <c r="I80" s="39">
        <f t="shared" ref="I80:I140" si="18">H80/$H$76</f>
        <v>2.0621448146862741E-2</v>
      </c>
      <c r="J80" s="19">
        <v>278304.08</v>
      </c>
      <c r="K80" s="38">
        <f t="shared" ref="K80:K140" si="19">J80/$J$76</f>
        <v>3.2440622341613469E-2</v>
      </c>
      <c r="L80" s="19">
        <v>506955</v>
      </c>
      <c r="M80" s="39">
        <f t="shared" ref="M80:M140" si="20">L80/$L$76</f>
        <v>6.3036040418268199E-2</v>
      </c>
      <c r="N80" s="19">
        <f>+L80-J80</f>
        <v>228650.91999999998</v>
      </c>
      <c r="O80" s="39">
        <f t="shared" si="15"/>
        <v>0.45102803996409935</v>
      </c>
      <c r="P80" s="19">
        <v>348374.25</v>
      </c>
      <c r="Q80" s="40">
        <f t="shared" ref="Q80:Q140" si="21">P80/$P$76</f>
        <v>3.3726908297920341E-2</v>
      </c>
      <c r="R80" s="22"/>
      <c r="S80" s="23"/>
    </row>
    <row r="81" spans="1:19" s="14" customFormat="1" ht="14.45" customHeight="1" x14ac:dyDescent="0.2">
      <c r="A81" s="3" t="s">
        <v>29</v>
      </c>
      <c r="B81" s="19">
        <v>657.24</v>
      </c>
      <c r="C81" s="38">
        <f t="shared" si="16"/>
        <v>1.6291600795605396E-4</v>
      </c>
      <c r="D81" s="19">
        <v>0</v>
      </c>
      <c r="E81" s="39">
        <f t="shared" si="17"/>
        <v>0</v>
      </c>
      <c r="F81" s="19">
        <f>+D81-B81</f>
        <v>-657.24</v>
      </c>
      <c r="G81" s="39" t="e">
        <f t="shared" si="14"/>
        <v>#DIV/0!</v>
      </c>
      <c r="H81" s="19">
        <v>966.24</v>
      </c>
      <c r="I81" s="39">
        <f t="shared" si="18"/>
        <v>1.8179118297184356E-4</v>
      </c>
      <c r="J81" s="19">
        <v>1730.84</v>
      </c>
      <c r="K81" s="38">
        <f t="shared" si="19"/>
        <v>2.0175603165342832E-4</v>
      </c>
      <c r="L81" s="19">
        <v>0</v>
      </c>
      <c r="M81" s="39">
        <f t="shared" si="20"/>
        <v>0</v>
      </c>
      <c r="N81" s="19">
        <f>+L81-J81</f>
        <v>-1730.84</v>
      </c>
      <c r="O81" s="39" t="e">
        <f t="shared" si="15"/>
        <v>#DIV/0!</v>
      </c>
      <c r="P81" s="19">
        <v>1280.1199999999999</v>
      </c>
      <c r="Q81" s="40">
        <f t="shared" si="21"/>
        <v>1.2393134639065255E-4</v>
      </c>
      <c r="R81" s="19"/>
      <c r="S81" s="23"/>
    </row>
    <row r="82" spans="1:19" s="14" customFormat="1" ht="14.1" customHeight="1" x14ac:dyDescent="0.2">
      <c r="A82" s="3" t="s">
        <v>68</v>
      </c>
      <c r="B82" s="19">
        <v>124408.16</v>
      </c>
      <c r="C82" s="38">
        <f t="shared" si="16"/>
        <v>3.0838172941936026E-2</v>
      </c>
      <c r="D82" s="19">
        <v>73625</v>
      </c>
      <c r="E82" s="39">
        <f t="shared" si="17"/>
        <v>1.9185447775973384E-2</v>
      </c>
      <c r="F82" s="19">
        <f>+D82-B82</f>
        <v>-50783.16</v>
      </c>
      <c r="G82" s="39">
        <f t="shared" si="14"/>
        <v>-0.68975429541595934</v>
      </c>
      <c r="H82" s="19">
        <v>113997.37</v>
      </c>
      <c r="I82" s="39">
        <f t="shared" si="18"/>
        <v>2.1447794282972086E-2</v>
      </c>
      <c r="J82" s="19">
        <v>205323.12</v>
      </c>
      <c r="K82" s="38">
        <f t="shared" si="19"/>
        <v>2.3933568612870434E-2</v>
      </c>
      <c r="L82" s="19">
        <v>143547</v>
      </c>
      <c r="M82" s="39">
        <f t="shared" si="20"/>
        <v>1.7848989543295057E-2</v>
      </c>
      <c r="N82" s="19">
        <f>+L82-J82</f>
        <v>-61776.119999999995</v>
      </c>
      <c r="O82" s="39">
        <f t="shared" si="15"/>
        <v>-0.43035465735961043</v>
      </c>
      <c r="P82" s="19">
        <v>258862.41</v>
      </c>
      <c r="Q82" s="40">
        <f t="shared" si="21"/>
        <v>2.506106224512477E-2</v>
      </c>
      <c r="R82" s="24"/>
      <c r="S82" s="23"/>
    </row>
    <row r="83" spans="1:19" s="14" customFormat="1" ht="15.6" customHeight="1" x14ac:dyDescent="0.2">
      <c r="A83" s="3" t="s">
        <v>80</v>
      </c>
      <c r="B83" s="19">
        <v>8055</v>
      </c>
      <c r="C83" s="38">
        <f t="shared" si="16"/>
        <v>1.9966655165327956E-3</v>
      </c>
      <c r="D83" s="19">
        <v>5052</v>
      </c>
      <c r="E83" s="39">
        <f t="shared" si="17"/>
        <v>1.3164669903459087E-3</v>
      </c>
      <c r="F83" s="19">
        <f>+D83-B83</f>
        <v>-3003</v>
      </c>
      <c r="G83" s="39">
        <f t="shared" si="14"/>
        <v>-0.5944180522565321</v>
      </c>
      <c r="H83" s="19">
        <v>681</v>
      </c>
      <c r="I83" s="39">
        <f t="shared" si="18"/>
        <v>1.2812530593209293E-4</v>
      </c>
      <c r="J83" s="19">
        <v>15830</v>
      </c>
      <c r="K83" s="38">
        <f t="shared" si="19"/>
        <v>1.845230050769436E-3</v>
      </c>
      <c r="L83" s="19">
        <v>9754</v>
      </c>
      <c r="M83" s="39">
        <f t="shared" si="20"/>
        <v>1.2128365204797033E-3</v>
      </c>
      <c r="N83" s="19">
        <f>+L83-J83</f>
        <v>-6076</v>
      </c>
      <c r="O83" s="39">
        <f t="shared" si="15"/>
        <v>-0.62292392864465862</v>
      </c>
      <c r="P83" s="19">
        <v>3239.22</v>
      </c>
      <c r="Q83" s="40">
        <f t="shared" si="21"/>
        <v>3.1359630023398554E-4</v>
      </c>
      <c r="R83" s="19"/>
      <c r="S83" s="23"/>
    </row>
    <row r="84" spans="1:19" s="14" customFormat="1" ht="15" customHeight="1" x14ac:dyDescent="0.2">
      <c r="A84" s="5" t="s">
        <v>30</v>
      </c>
      <c r="B84" s="25">
        <f>SUBTOTAL(9,B79:B83)</f>
        <v>166281.83000000002</v>
      </c>
      <c r="C84" s="38">
        <f t="shared" si="16"/>
        <v>4.1217777279574E-2</v>
      </c>
      <c r="D84" s="25">
        <f>SUBTOTAL(9,D79:D83)</f>
        <v>414843</v>
      </c>
      <c r="E84" s="39">
        <f t="shared" si="17"/>
        <v>0.10810117095725807</v>
      </c>
      <c r="F84" s="25">
        <f>SUBTOTAL(9,F79:F83)</f>
        <v>248561.17</v>
      </c>
      <c r="G84" s="39">
        <f t="shared" si="14"/>
        <v>0.59916925198207516</v>
      </c>
      <c r="H84" s="25">
        <f>SUBTOTAL(9,H79:H83)</f>
        <v>329509.53999999998</v>
      </c>
      <c r="I84" s="39">
        <f t="shared" si="18"/>
        <v>6.1994876094042889E-2</v>
      </c>
      <c r="J84" s="25">
        <f>SUBTOTAL(9,J79:J83)</f>
        <v>632766.64000000013</v>
      </c>
      <c r="K84" s="38">
        <f t="shared" si="19"/>
        <v>7.3758687255363595E-2</v>
      </c>
      <c r="L84" s="25">
        <f>SUBTOTAL(9,L79:L83)</f>
        <v>913290</v>
      </c>
      <c r="M84" s="39">
        <f t="shared" si="20"/>
        <v>0.11356074080263566</v>
      </c>
      <c r="N84" s="25">
        <f>SUBTOTAL(9,N79:N83)</f>
        <v>280523.35999999993</v>
      </c>
      <c r="O84" s="39">
        <f t="shared" si="15"/>
        <v>0.30715693810290262</v>
      </c>
      <c r="P84" s="25">
        <f>SUBTOTAL(9,P79:P83)</f>
        <v>863774.31</v>
      </c>
      <c r="Q84" s="40">
        <f t="shared" si="21"/>
        <v>8.3623967453017617E-2</v>
      </c>
      <c r="R84" s="22"/>
      <c r="S84" s="23"/>
    </row>
    <row r="85" spans="1:19" s="14" customFormat="1" ht="15" x14ac:dyDescent="0.2">
      <c r="A85" s="3"/>
      <c r="B85" s="19"/>
      <c r="C85" s="38"/>
      <c r="D85" s="19"/>
      <c r="E85" s="39"/>
      <c r="F85" s="19"/>
      <c r="G85" s="39"/>
      <c r="H85" s="19"/>
      <c r="I85" s="39"/>
      <c r="J85" s="19"/>
      <c r="K85" s="38"/>
      <c r="L85" s="19"/>
      <c r="M85" s="39"/>
      <c r="N85" s="19"/>
      <c r="O85" s="39"/>
      <c r="P85" s="20"/>
      <c r="Q85" s="40"/>
      <c r="R85" s="19"/>
      <c r="S85" s="23"/>
    </row>
    <row r="86" spans="1:19" s="14" customFormat="1" x14ac:dyDescent="0.2">
      <c r="A86" s="3" t="s">
        <v>31</v>
      </c>
      <c r="B86" s="19">
        <v>257505.05</v>
      </c>
      <c r="C86" s="38">
        <f t="shared" si="16"/>
        <v>6.3830099772570245E-2</v>
      </c>
      <c r="D86" s="19">
        <v>281102</v>
      </c>
      <c r="E86" s="39">
        <f t="shared" si="17"/>
        <v>7.325049562949637E-2</v>
      </c>
      <c r="F86" s="19">
        <f>+D86-B86</f>
        <v>23596.950000000012</v>
      </c>
      <c r="G86" s="39">
        <f>F86/D86</f>
        <v>8.3944440096477474E-2</v>
      </c>
      <c r="H86" s="19">
        <v>246539.13</v>
      </c>
      <c r="I86" s="39">
        <f t="shared" si="18"/>
        <v>4.638458363506906E-2</v>
      </c>
      <c r="J86" s="19">
        <v>399215.32</v>
      </c>
      <c r="K86" s="38">
        <f t="shared" si="19"/>
        <v>4.6534687630545586E-2</v>
      </c>
      <c r="L86" s="19">
        <v>444616</v>
      </c>
      <c r="M86" s="39">
        <f t="shared" si="20"/>
        <v>5.5284654745704716E-2</v>
      </c>
      <c r="N86" s="19">
        <f>+L86-J86</f>
        <v>45400.679999999993</v>
      </c>
      <c r="O86" s="39">
        <f t="shared" si="15"/>
        <v>0.10211211472371663</v>
      </c>
      <c r="P86" s="19">
        <v>395504.35</v>
      </c>
      <c r="Q86" s="40">
        <f t="shared" si="21"/>
        <v>3.8289681122754021E-2</v>
      </c>
      <c r="R86" s="37"/>
      <c r="S86" s="23"/>
    </row>
    <row r="87" spans="1:19" s="14" customFormat="1" ht="15" x14ac:dyDescent="0.2">
      <c r="A87" s="3" t="s">
        <v>32</v>
      </c>
      <c r="B87" s="19">
        <v>24023.59</v>
      </c>
      <c r="C87" s="38">
        <f t="shared" si="16"/>
        <v>5.9549439771970332E-3</v>
      </c>
      <c r="D87" s="19">
        <v>24293</v>
      </c>
      <c r="E87" s="39">
        <f t="shared" si="17"/>
        <v>6.330350870244094E-3</v>
      </c>
      <c r="F87" s="19">
        <f>+D87-B87</f>
        <v>269.40999999999985</v>
      </c>
      <c r="G87" s="39">
        <f>F87/D87</f>
        <v>1.1090025933396445E-2</v>
      </c>
      <c r="H87" s="19">
        <v>22689.01</v>
      </c>
      <c r="I87" s="39">
        <f t="shared" si="18"/>
        <v>4.2687758407434885E-3</v>
      </c>
      <c r="J87" s="19">
        <v>39561.39</v>
      </c>
      <c r="K87" s="38">
        <f t="shared" si="19"/>
        <v>4.6114886720283925E-3</v>
      </c>
      <c r="L87" s="19">
        <v>44760</v>
      </c>
      <c r="M87" s="39">
        <f t="shared" si="20"/>
        <v>5.5655692697018167E-3</v>
      </c>
      <c r="N87" s="19">
        <f>+L87-J87</f>
        <v>5198.6100000000006</v>
      </c>
      <c r="O87" s="39">
        <f t="shared" si="15"/>
        <v>0.11614410187667562</v>
      </c>
      <c r="P87" s="19">
        <v>39386.18</v>
      </c>
      <c r="Q87" s="40">
        <f t="shared" si="21"/>
        <v>3.8130662098745365E-3</v>
      </c>
      <c r="R87" s="19"/>
      <c r="S87" s="23"/>
    </row>
    <row r="88" spans="1:19" s="14" customFormat="1" ht="15" x14ac:dyDescent="0.2">
      <c r="A88" s="3" t="s">
        <v>33</v>
      </c>
      <c r="B88" s="19">
        <v>23461.73</v>
      </c>
      <c r="C88" s="38">
        <f t="shared" si="16"/>
        <v>5.8156706702921154E-3</v>
      </c>
      <c r="D88" s="19">
        <v>27231</v>
      </c>
      <c r="E88" s="39">
        <f t="shared" si="17"/>
        <v>7.0959446979630726E-3</v>
      </c>
      <c r="F88" s="19">
        <f>+D88-B88</f>
        <v>3769.2700000000004</v>
      </c>
      <c r="G88" s="39">
        <f>F88/D88</f>
        <v>0.13841834673717457</v>
      </c>
      <c r="H88" s="19">
        <v>22599.279999999999</v>
      </c>
      <c r="I88" s="39">
        <f t="shared" si="18"/>
        <v>4.2518937795081183E-3</v>
      </c>
      <c r="J88" s="19">
        <v>49344.91</v>
      </c>
      <c r="K88" s="38">
        <f t="shared" si="19"/>
        <v>5.751908451327432E-3</v>
      </c>
      <c r="L88" s="19">
        <v>43300</v>
      </c>
      <c r="M88" s="39">
        <f t="shared" si="20"/>
        <v>5.3840292533085046E-3</v>
      </c>
      <c r="N88" s="19">
        <f>+L88-J88</f>
        <v>-6044.9100000000035</v>
      </c>
      <c r="O88" s="39">
        <f t="shared" si="15"/>
        <v>-0.13960531177829108</v>
      </c>
      <c r="P88" s="19">
        <v>47529.71</v>
      </c>
      <c r="Q88" s="40">
        <f t="shared" si="21"/>
        <v>4.6014599833275492E-3</v>
      </c>
      <c r="R88" s="19"/>
      <c r="S88" s="23"/>
    </row>
    <row r="89" spans="1:19" s="14" customFormat="1" ht="14.1" customHeight="1" x14ac:dyDescent="0.2">
      <c r="A89" s="3" t="s">
        <v>34</v>
      </c>
      <c r="B89" s="19">
        <v>12260.47</v>
      </c>
      <c r="C89" s="38">
        <f t="shared" si="16"/>
        <v>3.0391133042190991E-3</v>
      </c>
      <c r="D89" s="19">
        <v>12869</v>
      </c>
      <c r="E89" s="39">
        <f t="shared" si="17"/>
        <v>3.3534468920747226E-3</v>
      </c>
      <c r="F89" s="19">
        <f>+D89-B89</f>
        <v>608.53000000000065</v>
      </c>
      <c r="G89" s="39">
        <f>F89/D89</f>
        <v>4.7286502447742691E-2</v>
      </c>
      <c r="H89" s="19">
        <v>11658.09</v>
      </c>
      <c r="I89" s="39">
        <f t="shared" si="18"/>
        <v>2.1933867075387271E-3</v>
      </c>
      <c r="J89" s="19">
        <v>23094.37</v>
      </c>
      <c r="K89" s="38">
        <f t="shared" si="19"/>
        <v>2.6920041394559785E-3</v>
      </c>
      <c r="L89" s="19">
        <v>20499</v>
      </c>
      <c r="M89" s="39">
        <f t="shared" si="20"/>
        <v>2.5488964356482919E-3</v>
      </c>
      <c r="N89" s="19">
        <f>+L89-J89</f>
        <v>-2595.369999999999</v>
      </c>
      <c r="O89" s="39">
        <f t="shared" si="15"/>
        <v>-0.12660959071174199</v>
      </c>
      <c r="P89" s="19">
        <v>21687.200000000001</v>
      </c>
      <c r="Q89" s="40">
        <f t="shared" si="21"/>
        <v>2.0995874569910322E-3</v>
      </c>
      <c r="R89" s="19"/>
      <c r="S89" s="23"/>
    </row>
    <row r="90" spans="1:19" s="14" customFormat="1" x14ac:dyDescent="0.2">
      <c r="A90" s="5" t="s">
        <v>35</v>
      </c>
      <c r="B90" s="25">
        <f>SUBTOTAL(9,B86:B89)</f>
        <v>317250.83999999997</v>
      </c>
      <c r="C90" s="38">
        <f t="shared" si="16"/>
        <v>7.8639827724278494E-2</v>
      </c>
      <c r="D90" s="25">
        <f>SUBTOTAL(9,D86:D89)</f>
        <v>345495</v>
      </c>
      <c r="E90" s="39">
        <f t="shared" si="17"/>
        <v>9.0030238089778253E-2</v>
      </c>
      <c r="F90" s="25">
        <f>SUBTOTAL(9,F86:F89)</f>
        <v>28244.160000000011</v>
      </c>
      <c r="G90" s="39">
        <f>F90/D90</f>
        <v>8.1749837190118552E-2</v>
      </c>
      <c r="H90" s="25">
        <f>SUBTOTAL(9,H86:H89)</f>
        <v>303485.51000000007</v>
      </c>
      <c r="I90" s="39">
        <f t="shared" si="18"/>
        <v>5.7098639962859403E-2</v>
      </c>
      <c r="J90" s="25">
        <f>SUBTOTAL(9,J86:J89)</f>
        <v>511215.99</v>
      </c>
      <c r="K90" s="38">
        <f t="shared" si="19"/>
        <v>5.9590088893357387E-2</v>
      </c>
      <c r="L90" s="25">
        <f>SUBTOTAL(9,L86:L89)</f>
        <v>553175</v>
      </c>
      <c r="M90" s="39">
        <f t="shared" si="20"/>
        <v>6.8783149704363333E-2</v>
      </c>
      <c r="N90" s="25">
        <f>SUBTOTAL(9,N86:N89)</f>
        <v>41959.009999999995</v>
      </c>
      <c r="O90" s="39">
        <f t="shared" si="15"/>
        <v>7.5851240565824554E-2</v>
      </c>
      <c r="P90" s="25">
        <f>SUBTOTAL(9,P86:P89)</f>
        <v>504107.44</v>
      </c>
      <c r="Q90" s="40">
        <f t="shared" si="21"/>
        <v>4.8803794772947141E-2</v>
      </c>
      <c r="R90" s="22"/>
      <c r="S90" s="23"/>
    </row>
    <row r="91" spans="1:19" s="14" customFormat="1" ht="15" x14ac:dyDescent="0.2">
      <c r="A91" s="3"/>
      <c r="B91" s="19"/>
      <c r="C91" s="38"/>
      <c r="D91" s="19"/>
      <c r="E91" s="39"/>
      <c r="F91" s="19"/>
      <c r="G91" s="39"/>
      <c r="H91" s="19"/>
      <c r="I91" s="39"/>
      <c r="J91" s="19"/>
      <c r="K91" s="38"/>
      <c r="L91" s="19"/>
      <c r="M91" s="39"/>
      <c r="N91" s="19"/>
      <c r="O91" s="39"/>
      <c r="P91" s="20"/>
      <c r="Q91" s="40"/>
      <c r="R91" s="19"/>
      <c r="S91" s="23"/>
    </row>
    <row r="92" spans="1:19" s="14" customFormat="1" x14ac:dyDescent="0.2">
      <c r="A92" s="5" t="s">
        <v>36</v>
      </c>
      <c r="B92" s="22"/>
      <c r="C92" s="38"/>
      <c r="D92" s="22"/>
      <c r="E92" s="39"/>
      <c r="F92" s="22"/>
      <c r="G92" s="39"/>
      <c r="H92" s="22"/>
      <c r="I92" s="39"/>
      <c r="J92" s="22"/>
      <c r="K92" s="38"/>
      <c r="L92" s="22"/>
      <c r="M92" s="39"/>
      <c r="N92" s="22"/>
      <c r="O92" s="39"/>
      <c r="P92" s="26"/>
      <c r="Q92" s="40"/>
      <c r="R92" s="22"/>
      <c r="S92" s="23"/>
    </row>
    <row r="93" spans="1:19" s="14" customFormat="1" ht="15" x14ac:dyDescent="0.2">
      <c r="A93" s="3" t="s">
        <v>37</v>
      </c>
      <c r="B93" s="19">
        <v>0</v>
      </c>
      <c r="C93" s="38">
        <f t="shared" si="16"/>
        <v>0</v>
      </c>
      <c r="D93" s="19">
        <v>667</v>
      </c>
      <c r="E93" s="39">
        <f t="shared" si="17"/>
        <v>1.738090820587334E-4</v>
      </c>
      <c r="F93" s="19">
        <f>+D93-B93</f>
        <v>667</v>
      </c>
      <c r="G93" s="39">
        <f>F93/D93</f>
        <v>1</v>
      </c>
      <c r="H93" s="19">
        <v>1046.4000000000001</v>
      </c>
      <c r="I93" s="39">
        <f t="shared" si="18"/>
        <v>1.9687271678023796E-4</v>
      </c>
      <c r="J93" s="19">
        <v>1578.98</v>
      </c>
      <c r="K93" s="38">
        <f t="shared" si="19"/>
        <v>1.8405441222766418E-4</v>
      </c>
      <c r="L93" s="19">
        <v>2234</v>
      </c>
      <c r="M93" s="39">
        <f t="shared" si="20"/>
        <v>2.7778109357716398E-4</v>
      </c>
      <c r="N93" s="19">
        <f t="shared" ref="N93:N128" si="22">+L93-J93</f>
        <v>655.02</v>
      </c>
      <c r="O93" s="39">
        <f t="shared" si="15"/>
        <v>0.29320501342882721</v>
      </c>
      <c r="P93" s="19">
        <v>1046.4000000000001</v>
      </c>
      <c r="Q93" s="40">
        <f t="shared" si="21"/>
        <v>1.0130437838888451E-4</v>
      </c>
      <c r="R93" s="24"/>
      <c r="S93" s="23"/>
    </row>
    <row r="94" spans="1:19" s="14" customFormat="1" ht="15" x14ac:dyDescent="0.2">
      <c r="A94" s="3" t="s">
        <v>38</v>
      </c>
      <c r="B94" s="19">
        <v>0</v>
      </c>
      <c r="C94" s="38">
        <f t="shared" si="16"/>
        <v>0</v>
      </c>
      <c r="D94" s="19">
        <v>4992</v>
      </c>
      <c r="E94" s="39">
        <f t="shared" si="17"/>
        <v>1.3008319904605655E-3</v>
      </c>
      <c r="F94" s="19">
        <f t="shared" ref="F94:F128" si="23">+D94-B94</f>
        <v>4992</v>
      </c>
      <c r="G94" s="39">
        <f t="shared" ref="G94:G129" si="24">F94/D94</f>
        <v>1</v>
      </c>
      <c r="H94" s="19">
        <v>14000</v>
      </c>
      <c r="I94" s="39">
        <f t="shared" si="18"/>
        <v>2.63400041563774E-3</v>
      </c>
      <c r="J94" s="19">
        <v>0</v>
      </c>
      <c r="K94" s="38">
        <f t="shared" si="19"/>
        <v>0</v>
      </c>
      <c r="L94" s="19">
        <v>4992</v>
      </c>
      <c r="M94" s="39">
        <f t="shared" si="20"/>
        <v>6.2071764509274952E-4</v>
      </c>
      <c r="N94" s="19">
        <f t="shared" si="22"/>
        <v>4992</v>
      </c>
      <c r="O94" s="39">
        <f t="shared" si="15"/>
        <v>1</v>
      </c>
      <c r="P94" s="19">
        <v>14000</v>
      </c>
      <c r="Q94" s="40">
        <f t="shared" si="21"/>
        <v>1.3553720350194792E-3</v>
      </c>
      <c r="R94" s="19"/>
      <c r="S94" s="23"/>
    </row>
    <row r="95" spans="1:19" s="14" customFormat="1" ht="15" x14ac:dyDescent="0.2">
      <c r="A95" s="3" t="s">
        <v>122</v>
      </c>
      <c r="B95" s="19">
        <v>0</v>
      </c>
      <c r="C95" s="38">
        <f t="shared" si="16"/>
        <v>0</v>
      </c>
      <c r="D95" s="19">
        <v>0</v>
      </c>
      <c r="E95" s="39">
        <f t="shared" si="17"/>
        <v>0</v>
      </c>
      <c r="F95" s="19">
        <f t="shared" si="23"/>
        <v>0</v>
      </c>
      <c r="G95" s="39" t="e">
        <f t="shared" si="24"/>
        <v>#DIV/0!</v>
      </c>
      <c r="H95" s="19">
        <v>0</v>
      </c>
      <c r="I95" s="39">
        <f t="shared" si="18"/>
        <v>0</v>
      </c>
      <c r="J95" s="19">
        <v>0</v>
      </c>
      <c r="K95" s="38">
        <f t="shared" si="19"/>
        <v>0</v>
      </c>
      <c r="L95" s="19">
        <v>0</v>
      </c>
      <c r="M95" s="39">
        <f t="shared" si="20"/>
        <v>0</v>
      </c>
      <c r="N95" s="19">
        <f t="shared" si="22"/>
        <v>0</v>
      </c>
      <c r="O95" s="39" t="e">
        <f t="shared" si="15"/>
        <v>#DIV/0!</v>
      </c>
      <c r="P95" s="19">
        <v>0</v>
      </c>
      <c r="Q95" s="40">
        <f t="shared" si="21"/>
        <v>0</v>
      </c>
      <c r="R95" s="19"/>
      <c r="S95" s="23"/>
    </row>
    <row r="96" spans="1:19" s="14" customFormat="1" ht="15" x14ac:dyDescent="0.2">
      <c r="A96" s="3" t="s">
        <v>39</v>
      </c>
      <c r="B96" s="19">
        <v>4241.74</v>
      </c>
      <c r="C96" s="38">
        <f t="shared" si="16"/>
        <v>1.0514383597886804E-3</v>
      </c>
      <c r="D96" s="19">
        <v>1383</v>
      </c>
      <c r="E96" s="39">
        <f t="shared" si="17"/>
        <v>3.6038674735716387E-4</v>
      </c>
      <c r="F96" s="19">
        <f>+D96-B96</f>
        <v>-2858.74</v>
      </c>
      <c r="G96" s="39">
        <f t="shared" si="24"/>
        <v>-2.0670571221981198</v>
      </c>
      <c r="H96" s="19">
        <v>4551.84</v>
      </c>
      <c r="I96" s="39">
        <f t="shared" si="18"/>
        <v>8.5639631799403501E-4</v>
      </c>
      <c r="J96" s="19">
        <v>8664.77</v>
      </c>
      <c r="K96" s="38">
        <f t="shared" si="19"/>
        <v>1.0100122543907446E-3</v>
      </c>
      <c r="L96" s="19">
        <v>3266</v>
      </c>
      <c r="M96" s="39">
        <f t="shared" si="20"/>
        <v>4.0610252982229968E-4</v>
      </c>
      <c r="N96" s="19">
        <f t="shared" si="22"/>
        <v>-5398.77</v>
      </c>
      <c r="O96" s="39">
        <f t="shared" si="15"/>
        <v>-1.6530220453153706</v>
      </c>
      <c r="P96" s="19">
        <v>11284.44</v>
      </c>
      <c r="Q96" s="40">
        <f t="shared" si="21"/>
        <v>1.0924724576325151E-3</v>
      </c>
      <c r="R96" s="19"/>
      <c r="S96" s="23"/>
    </row>
    <row r="97" spans="1:19" s="14" customFormat="1" ht="15" x14ac:dyDescent="0.2">
      <c r="A97" s="3" t="s">
        <v>40</v>
      </c>
      <c r="B97" s="19">
        <v>0</v>
      </c>
      <c r="C97" s="38">
        <f t="shared" si="16"/>
        <v>0</v>
      </c>
      <c r="D97" s="19">
        <v>83</v>
      </c>
      <c r="E97" s="39">
        <f t="shared" si="17"/>
        <v>2.1628416508058278E-5</v>
      </c>
      <c r="F97" s="19">
        <f t="shared" si="23"/>
        <v>83</v>
      </c>
      <c r="G97" s="39">
        <f t="shared" si="24"/>
        <v>1</v>
      </c>
      <c r="H97" s="19">
        <v>0</v>
      </c>
      <c r="I97" s="39">
        <f t="shared" si="18"/>
        <v>0</v>
      </c>
      <c r="J97" s="19">
        <v>1042.57</v>
      </c>
      <c r="K97" s="38">
        <f t="shared" si="19"/>
        <v>1.2152757384906448E-4</v>
      </c>
      <c r="L97" s="19">
        <v>166</v>
      </c>
      <c r="M97" s="39">
        <f t="shared" si="20"/>
        <v>2.0640851178965631E-5</v>
      </c>
      <c r="N97" s="19">
        <f t="shared" si="22"/>
        <v>-876.56999999999994</v>
      </c>
      <c r="O97" s="39">
        <f t="shared" si="15"/>
        <v>-5.2805421686746987</v>
      </c>
      <c r="P97" s="19">
        <v>0</v>
      </c>
      <c r="Q97" s="40">
        <f t="shared" si="21"/>
        <v>0</v>
      </c>
      <c r="R97" s="24"/>
      <c r="S97" s="23"/>
    </row>
    <row r="98" spans="1:19" s="14" customFormat="1" ht="18.95" customHeight="1" x14ac:dyDescent="0.2">
      <c r="A98" s="3" t="s">
        <v>41</v>
      </c>
      <c r="B98" s="19">
        <v>8694.1</v>
      </c>
      <c r="C98" s="38">
        <f t="shared" si="16"/>
        <v>2.1550849990425547E-3</v>
      </c>
      <c r="D98" s="19">
        <v>11528</v>
      </c>
      <c r="E98" s="39">
        <f t="shared" si="17"/>
        <v>3.0040046446372991E-3</v>
      </c>
      <c r="F98" s="19">
        <f t="shared" si="23"/>
        <v>2833.8999999999996</v>
      </c>
      <c r="G98" s="39">
        <f t="shared" si="24"/>
        <v>0.24582755031228309</v>
      </c>
      <c r="H98" s="19">
        <v>16734.099999999999</v>
      </c>
      <c r="I98" s="39">
        <f t="shared" si="18"/>
        <v>3.148401882523107E-3</v>
      </c>
      <c r="J98" s="19">
        <v>17084.099999999999</v>
      </c>
      <c r="K98" s="38">
        <f t="shared" si="19"/>
        <v>1.9914147005906579E-3</v>
      </c>
      <c r="L98" s="19">
        <v>50722</v>
      </c>
      <c r="M98" s="39">
        <f t="shared" si="20"/>
        <v>6.3068991174668352E-3</v>
      </c>
      <c r="N98" s="19">
        <f t="shared" si="22"/>
        <v>33637.9</v>
      </c>
      <c r="O98" s="39">
        <f t="shared" si="15"/>
        <v>0.66318165687472896</v>
      </c>
      <c r="P98" s="19">
        <v>26554.1</v>
      </c>
      <c r="Q98" s="40">
        <f t="shared" si="21"/>
        <v>2.5707631825079109E-3</v>
      </c>
      <c r="R98" s="21"/>
      <c r="S98" s="23"/>
    </row>
    <row r="99" spans="1:19" s="14" customFormat="1" ht="15" customHeight="1" x14ac:dyDescent="0.2">
      <c r="A99" s="3" t="s">
        <v>42</v>
      </c>
      <c r="B99" s="19">
        <v>63.16</v>
      </c>
      <c r="C99" s="38">
        <f t="shared" si="16"/>
        <v>1.5656038985004516E-5</v>
      </c>
      <c r="D99" s="19">
        <v>7242</v>
      </c>
      <c r="E99" s="39">
        <f t="shared" si="17"/>
        <v>1.8871444861609404E-3</v>
      </c>
      <c r="F99" s="19">
        <f t="shared" si="23"/>
        <v>7178.84</v>
      </c>
      <c r="G99" s="39">
        <f t="shared" si="24"/>
        <v>0.99127865230599288</v>
      </c>
      <c r="H99" s="19">
        <v>0</v>
      </c>
      <c r="I99" s="39">
        <f t="shared" si="18"/>
        <v>0</v>
      </c>
      <c r="J99" s="19">
        <v>63.16</v>
      </c>
      <c r="K99" s="38">
        <f t="shared" si="19"/>
        <v>7.362269741414881E-6</v>
      </c>
      <c r="L99" s="19">
        <v>13404</v>
      </c>
      <c r="M99" s="39">
        <f t="shared" si="20"/>
        <v>1.6666865614629837E-3</v>
      </c>
      <c r="N99" s="19">
        <f t="shared" si="22"/>
        <v>13340.84</v>
      </c>
      <c r="O99" s="39">
        <f t="shared" si="15"/>
        <v>0.99528797373918232</v>
      </c>
      <c r="P99" s="19">
        <v>0</v>
      </c>
      <c r="Q99" s="40">
        <f t="shared" si="21"/>
        <v>0</v>
      </c>
      <c r="R99" s="19"/>
      <c r="S99" s="23"/>
    </row>
    <row r="100" spans="1:19" s="14" customFormat="1" ht="15" customHeight="1" x14ac:dyDescent="0.2">
      <c r="A100" s="3" t="s">
        <v>116</v>
      </c>
      <c r="B100" s="19">
        <v>0</v>
      </c>
      <c r="C100" s="38">
        <f t="shared" si="16"/>
        <v>0</v>
      </c>
      <c r="D100" s="19">
        <v>0</v>
      </c>
      <c r="E100" s="39">
        <f t="shared" si="17"/>
        <v>0</v>
      </c>
      <c r="F100" s="19">
        <f t="shared" si="23"/>
        <v>0</v>
      </c>
      <c r="G100" s="39" t="e">
        <f t="shared" si="24"/>
        <v>#DIV/0!</v>
      </c>
      <c r="H100" s="19">
        <v>0</v>
      </c>
      <c r="I100" s="39">
        <f t="shared" si="18"/>
        <v>0</v>
      </c>
      <c r="J100" s="19">
        <v>0</v>
      </c>
      <c r="K100" s="38">
        <f t="shared" si="19"/>
        <v>0</v>
      </c>
      <c r="L100" s="19">
        <v>0</v>
      </c>
      <c r="M100" s="39">
        <f t="shared" si="20"/>
        <v>0</v>
      </c>
      <c r="N100" s="19">
        <f t="shared" si="22"/>
        <v>0</v>
      </c>
      <c r="O100" s="39" t="e">
        <f t="shared" si="15"/>
        <v>#DIV/0!</v>
      </c>
      <c r="P100" s="19">
        <v>0</v>
      </c>
      <c r="Q100" s="40">
        <f t="shared" si="21"/>
        <v>0</v>
      </c>
      <c r="R100" s="19"/>
      <c r="S100" s="23"/>
    </row>
    <row r="101" spans="1:19" s="14" customFormat="1" ht="15" x14ac:dyDescent="0.2">
      <c r="A101" s="3" t="s">
        <v>43</v>
      </c>
      <c r="B101" s="19">
        <v>0</v>
      </c>
      <c r="C101" s="38">
        <f t="shared" si="16"/>
        <v>0</v>
      </c>
      <c r="D101" s="19">
        <v>575</v>
      </c>
      <c r="E101" s="39">
        <f t="shared" si="17"/>
        <v>1.4983541556787362E-4</v>
      </c>
      <c r="F101" s="19">
        <f t="shared" si="23"/>
        <v>575</v>
      </c>
      <c r="G101" s="39">
        <f t="shared" si="24"/>
        <v>1</v>
      </c>
      <c r="H101" s="19">
        <v>59.53</v>
      </c>
      <c r="I101" s="39">
        <f t="shared" si="18"/>
        <v>1.1200146053065334E-5</v>
      </c>
      <c r="J101" s="19">
        <v>32.5</v>
      </c>
      <c r="K101" s="38">
        <f t="shared" si="19"/>
        <v>3.7883750252688986E-6</v>
      </c>
      <c r="L101" s="19">
        <v>825</v>
      </c>
      <c r="M101" s="39">
        <f t="shared" si="20"/>
        <v>1.0258254350991954E-4</v>
      </c>
      <c r="N101" s="19">
        <f t="shared" si="22"/>
        <v>792.5</v>
      </c>
      <c r="O101" s="39">
        <f t="shared" si="15"/>
        <v>0.96060606060606057</v>
      </c>
      <c r="P101" s="19">
        <v>686.88</v>
      </c>
      <c r="Q101" s="40">
        <f t="shared" si="21"/>
        <v>6.6498424529584283E-5</v>
      </c>
      <c r="R101" s="19"/>
      <c r="S101" s="23"/>
    </row>
    <row r="102" spans="1:19" s="14" customFormat="1" ht="15" x14ac:dyDescent="0.2">
      <c r="A102" s="3" t="s">
        <v>44</v>
      </c>
      <c r="B102" s="19">
        <v>1904</v>
      </c>
      <c r="C102" s="38">
        <f t="shared" si="16"/>
        <v>4.7196165654605127E-4</v>
      </c>
      <c r="D102" s="19">
        <v>1085</v>
      </c>
      <c r="E102" s="39">
        <f t="shared" si="17"/>
        <v>2.8273291459329195E-4</v>
      </c>
      <c r="F102" s="19">
        <f t="shared" si="23"/>
        <v>-819</v>
      </c>
      <c r="G102" s="39">
        <f t="shared" si="24"/>
        <v>-0.75483870967741939</v>
      </c>
      <c r="H102" s="19">
        <v>0</v>
      </c>
      <c r="I102" s="39">
        <f t="shared" si="18"/>
        <v>0</v>
      </c>
      <c r="J102" s="19">
        <v>1904</v>
      </c>
      <c r="K102" s="38">
        <f t="shared" si="19"/>
        <v>2.2194049378806104E-4</v>
      </c>
      <c r="L102" s="19">
        <v>3915</v>
      </c>
      <c r="M102" s="39">
        <f t="shared" si="20"/>
        <v>4.8680079738343637E-4</v>
      </c>
      <c r="N102" s="19">
        <f t="shared" si="22"/>
        <v>2011</v>
      </c>
      <c r="O102" s="39">
        <f t="shared" si="15"/>
        <v>0.51366538952745844</v>
      </c>
      <c r="P102" s="19">
        <v>1223</v>
      </c>
      <c r="Q102" s="40">
        <f t="shared" si="21"/>
        <v>1.1840142848777308E-4</v>
      </c>
      <c r="R102" s="19"/>
      <c r="S102" s="23"/>
    </row>
    <row r="103" spans="1:19" s="14" customFormat="1" ht="15.6" customHeight="1" x14ac:dyDescent="0.2">
      <c r="A103" s="3" t="s">
        <v>45</v>
      </c>
      <c r="B103" s="19">
        <v>1477.09</v>
      </c>
      <c r="C103" s="38">
        <f t="shared" si="16"/>
        <v>3.6613962356491956E-4</v>
      </c>
      <c r="D103" s="19">
        <v>1492</v>
      </c>
      <c r="E103" s="39">
        <f t="shared" si="17"/>
        <v>3.8879033048220423E-4</v>
      </c>
      <c r="F103" s="19">
        <f t="shared" si="23"/>
        <v>14.910000000000082</v>
      </c>
      <c r="G103" s="39">
        <f t="shared" si="24"/>
        <v>9.9932975871314215E-3</v>
      </c>
      <c r="H103" s="19">
        <v>408.12</v>
      </c>
      <c r="I103" s="39">
        <f t="shared" si="18"/>
        <v>7.6784874973576749E-5</v>
      </c>
      <c r="J103" s="19">
        <v>2451.7199999999998</v>
      </c>
      <c r="K103" s="38">
        <f t="shared" si="19"/>
        <v>2.8578568667545428E-4</v>
      </c>
      <c r="L103" s="19">
        <v>3034</v>
      </c>
      <c r="M103" s="39">
        <f t="shared" si="20"/>
        <v>3.7725507516254048E-4</v>
      </c>
      <c r="N103" s="19">
        <f t="shared" si="22"/>
        <v>582.2800000000002</v>
      </c>
      <c r="O103" s="39">
        <f t="shared" si="15"/>
        <v>0.19191825972313784</v>
      </c>
      <c r="P103" s="19">
        <v>811.2</v>
      </c>
      <c r="Q103" s="40">
        <f t="shared" si="21"/>
        <v>7.8534128200557257E-5</v>
      </c>
      <c r="R103" s="24"/>
      <c r="S103" s="23"/>
    </row>
    <row r="104" spans="1:19" s="14" customFormat="1" ht="15" x14ac:dyDescent="0.2">
      <c r="A104" s="3" t="s">
        <v>46</v>
      </c>
      <c r="B104" s="19">
        <v>1252.43</v>
      </c>
      <c r="C104" s="38">
        <f t="shared" si="16"/>
        <v>3.104511226407411E-4</v>
      </c>
      <c r="D104" s="19">
        <v>1292</v>
      </c>
      <c r="E104" s="39">
        <f t="shared" si="17"/>
        <v>3.3667366419772645E-4</v>
      </c>
      <c r="F104" s="19">
        <f t="shared" si="23"/>
        <v>39.569999999999936</v>
      </c>
      <c r="G104" s="39">
        <f t="shared" si="24"/>
        <v>3.0626934984520075E-2</v>
      </c>
      <c r="H104" s="19">
        <v>1241.98</v>
      </c>
      <c r="I104" s="39">
        <f t="shared" si="18"/>
        <v>2.3366970258669717E-4</v>
      </c>
      <c r="J104" s="19">
        <v>2495.31</v>
      </c>
      <c r="K104" s="38">
        <f t="shared" si="19"/>
        <v>2.9086677182473035E-4</v>
      </c>
      <c r="L104" s="19">
        <v>2584</v>
      </c>
      <c r="M104" s="39">
        <f t="shared" si="20"/>
        <v>3.2130096052076617E-4</v>
      </c>
      <c r="N104" s="19">
        <f t="shared" si="22"/>
        <v>88.690000000000055</v>
      </c>
      <c r="O104" s="39">
        <f t="shared" si="15"/>
        <v>3.432275541795668E-2</v>
      </c>
      <c r="P104" s="19">
        <v>2474.86</v>
      </c>
      <c r="Q104" s="40">
        <f t="shared" si="21"/>
        <v>2.3959685961345061E-4</v>
      </c>
      <c r="R104" s="19"/>
      <c r="S104" s="23"/>
    </row>
    <row r="105" spans="1:19" s="14" customFormat="1" ht="15" x14ac:dyDescent="0.2">
      <c r="A105" s="3" t="s">
        <v>47</v>
      </c>
      <c r="B105" s="19">
        <v>4793.9399999999996</v>
      </c>
      <c r="C105" s="38">
        <f t="shared" si="16"/>
        <v>1.188317155347887E-3</v>
      </c>
      <c r="D105" s="19">
        <v>15197</v>
      </c>
      <c r="E105" s="39">
        <f t="shared" si="17"/>
        <v>3.9600848876260438E-3</v>
      </c>
      <c r="F105" s="19">
        <f t="shared" si="23"/>
        <v>10403.060000000001</v>
      </c>
      <c r="G105" s="39">
        <f t="shared" si="24"/>
        <v>0.68454695005593214</v>
      </c>
      <c r="H105" s="19">
        <v>0</v>
      </c>
      <c r="I105" s="39">
        <f t="shared" si="18"/>
        <v>0</v>
      </c>
      <c r="J105" s="19">
        <v>4793.9399999999996</v>
      </c>
      <c r="K105" s="38">
        <f t="shared" si="19"/>
        <v>5.5880746365038721E-4</v>
      </c>
      <c r="L105" s="19">
        <v>31438</v>
      </c>
      <c r="M105" s="39">
        <f t="shared" si="20"/>
        <v>3.9090787913513341E-3</v>
      </c>
      <c r="N105" s="19">
        <f t="shared" si="22"/>
        <v>26644.06</v>
      </c>
      <c r="O105" s="39">
        <f>N105/L105</f>
        <v>0.84751129206692544</v>
      </c>
      <c r="P105" s="19">
        <v>0</v>
      </c>
      <c r="Q105" s="40">
        <f t="shared" si="21"/>
        <v>0</v>
      </c>
      <c r="R105" s="24"/>
      <c r="S105" s="23"/>
    </row>
    <row r="106" spans="1:19" s="14" customFormat="1" ht="15" x14ac:dyDescent="0.2">
      <c r="A106" s="3" t="s">
        <v>133</v>
      </c>
      <c r="B106" s="19">
        <v>0</v>
      </c>
      <c r="C106" s="38">
        <f t="shared" si="16"/>
        <v>0</v>
      </c>
      <c r="D106" s="19">
        <v>0</v>
      </c>
      <c r="E106" s="39">
        <f t="shared" si="17"/>
        <v>0</v>
      </c>
      <c r="F106" s="19">
        <f t="shared" si="23"/>
        <v>0</v>
      </c>
      <c r="G106" s="39" t="e">
        <f t="shared" si="24"/>
        <v>#DIV/0!</v>
      </c>
      <c r="H106" s="19">
        <v>639.5</v>
      </c>
      <c r="I106" s="39">
        <f t="shared" si="18"/>
        <v>1.2031737612859533E-4</v>
      </c>
      <c r="J106" s="19">
        <v>0</v>
      </c>
      <c r="K106" s="38">
        <f t="shared" si="19"/>
        <v>0</v>
      </c>
      <c r="L106" s="19">
        <v>0</v>
      </c>
      <c r="M106" s="39">
        <f t="shared" si="20"/>
        <v>0</v>
      </c>
      <c r="N106" s="19">
        <v>0</v>
      </c>
      <c r="O106" s="39" t="e">
        <f>N106/L106</f>
        <v>#DIV/0!</v>
      </c>
      <c r="P106" s="19">
        <v>639.5</v>
      </c>
      <c r="Q106" s="40">
        <f t="shared" si="21"/>
        <v>6.1911458313925491E-5</v>
      </c>
      <c r="R106" s="24"/>
      <c r="S106" s="23"/>
    </row>
    <row r="107" spans="1:19" s="14" customFormat="1" ht="15.6" customHeight="1" x14ac:dyDescent="0.2">
      <c r="A107" s="3" t="s">
        <v>48</v>
      </c>
      <c r="B107" s="19">
        <v>19320.77</v>
      </c>
      <c r="C107" s="38">
        <f t="shared" si="16"/>
        <v>4.7892135582695648E-3</v>
      </c>
      <c r="D107" s="19">
        <v>15067</v>
      </c>
      <c r="E107" s="39">
        <f t="shared" si="17"/>
        <v>3.9262090545411337E-3</v>
      </c>
      <c r="F107" s="19">
        <f t="shared" si="23"/>
        <v>-4253.7700000000004</v>
      </c>
      <c r="G107" s="39">
        <f t="shared" si="24"/>
        <v>-0.28232362115882392</v>
      </c>
      <c r="H107" s="19">
        <v>12318.87</v>
      </c>
      <c r="I107" s="39">
        <f t="shared" si="18"/>
        <v>2.3177077642990919E-3</v>
      </c>
      <c r="J107" s="19">
        <v>38139.01</v>
      </c>
      <c r="K107" s="38">
        <f t="shared" si="19"/>
        <v>4.4456883991532553E-3</v>
      </c>
      <c r="L107" s="19">
        <v>31434</v>
      </c>
      <c r="M107" s="39">
        <f t="shared" si="20"/>
        <v>3.9085814214434075E-3</v>
      </c>
      <c r="N107" s="19">
        <f t="shared" si="22"/>
        <v>-6705.010000000002</v>
      </c>
      <c r="O107" s="39">
        <f t="shared" si="15"/>
        <v>-0.21330438378825481</v>
      </c>
      <c r="P107" s="19">
        <v>24991.83</v>
      </c>
      <c r="Q107" s="40">
        <f t="shared" si="21"/>
        <v>2.4195162489972053E-3</v>
      </c>
      <c r="R107" s="19"/>
      <c r="S107" s="23"/>
    </row>
    <row r="108" spans="1:19" s="14" customFormat="1" ht="15.6" customHeight="1" x14ac:dyDescent="0.2">
      <c r="A108" s="3" t="s">
        <v>85</v>
      </c>
      <c r="B108" s="19">
        <v>0</v>
      </c>
      <c r="C108" s="38">
        <f t="shared" si="16"/>
        <v>0</v>
      </c>
      <c r="D108" s="19">
        <v>208</v>
      </c>
      <c r="E108" s="39">
        <f t="shared" si="17"/>
        <v>5.4201332935856894E-5</v>
      </c>
      <c r="F108" s="19">
        <f t="shared" si="23"/>
        <v>208</v>
      </c>
      <c r="G108" s="39">
        <f t="shared" si="24"/>
        <v>1</v>
      </c>
      <c r="H108" s="19">
        <v>69.38</v>
      </c>
      <c r="I108" s="39">
        <f t="shared" si="18"/>
        <v>1.3053353488353313E-5</v>
      </c>
      <c r="J108" s="19">
        <v>157.18</v>
      </c>
      <c r="K108" s="38">
        <f t="shared" si="19"/>
        <v>1.8321747276054326E-5</v>
      </c>
      <c r="L108" s="19">
        <v>416</v>
      </c>
      <c r="M108" s="39">
        <f t="shared" si="20"/>
        <v>5.1726470424395794E-5</v>
      </c>
      <c r="N108" s="19">
        <f t="shared" si="22"/>
        <v>258.82</v>
      </c>
      <c r="O108" s="39">
        <f t="shared" si="15"/>
        <v>0.62216346153846147</v>
      </c>
      <c r="P108" s="19">
        <v>69.38</v>
      </c>
      <c r="Q108" s="40">
        <f t="shared" si="21"/>
        <v>6.7168365564036763E-6</v>
      </c>
      <c r="R108" s="19"/>
      <c r="S108" s="23"/>
    </row>
    <row r="109" spans="1:19" s="14" customFormat="1" ht="15.6" customHeight="1" x14ac:dyDescent="0.2">
      <c r="A109" s="3" t="s">
        <v>49</v>
      </c>
      <c r="B109" s="19">
        <v>8072.56</v>
      </c>
      <c r="C109" s="38">
        <f t="shared" si="16"/>
        <v>2.0010182721467394E-3</v>
      </c>
      <c r="D109" s="19">
        <v>8284</v>
      </c>
      <c r="E109" s="39">
        <f t="shared" si="17"/>
        <v>2.1586723175030698E-3</v>
      </c>
      <c r="F109" s="19">
        <f t="shared" si="23"/>
        <v>211.4399999999996</v>
      </c>
      <c r="G109" s="39">
        <f t="shared" si="24"/>
        <v>2.552390149686137E-2</v>
      </c>
      <c r="H109" s="19">
        <v>7003.37</v>
      </c>
      <c r="I109" s="39">
        <f t="shared" si="18"/>
        <v>1.3176342493474913E-3</v>
      </c>
      <c r="J109" s="19">
        <v>16090.12</v>
      </c>
      <c r="K109" s="38">
        <f t="shared" si="19"/>
        <v>1.8755510388178344E-3</v>
      </c>
      <c r="L109" s="19">
        <v>16568</v>
      </c>
      <c r="M109" s="39">
        <f t="shared" si="20"/>
        <v>2.0601061586331478E-3</v>
      </c>
      <c r="N109" s="19">
        <f t="shared" si="22"/>
        <v>477.8799999999992</v>
      </c>
      <c r="O109" s="39">
        <f t="shared" si="15"/>
        <v>2.8843553838725205E-2</v>
      </c>
      <c r="P109" s="19">
        <v>14314.87</v>
      </c>
      <c r="Q109" s="40">
        <f t="shared" si="21"/>
        <v>1.3858553202099496E-3</v>
      </c>
      <c r="R109" s="19"/>
      <c r="S109" s="23"/>
    </row>
    <row r="110" spans="1:19" s="14" customFormat="1" ht="15" x14ac:dyDescent="0.2">
      <c r="A110" s="3" t="s">
        <v>50</v>
      </c>
      <c r="B110" s="19">
        <v>0</v>
      </c>
      <c r="C110" s="38">
        <f t="shared" si="16"/>
        <v>0</v>
      </c>
      <c r="D110" s="19">
        <v>0</v>
      </c>
      <c r="E110" s="39">
        <f t="shared" si="17"/>
        <v>0</v>
      </c>
      <c r="F110" s="19">
        <f t="shared" si="23"/>
        <v>0</v>
      </c>
      <c r="G110" s="39" t="e">
        <f t="shared" si="24"/>
        <v>#DIV/0!</v>
      </c>
      <c r="H110" s="19">
        <v>0</v>
      </c>
      <c r="I110" s="39">
        <f t="shared" si="18"/>
        <v>0</v>
      </c>
      <c r="J110" s="19">
        <v>0</v>
      </c>
      <c r="K110" s="38">
        <f t="shared" si="19"/>
        <v>0</v>
      </c>
      <c r="L110" s="19">
        <v>720</v>
      </c>
      <c r="M110" s="39">
        <f t="shared" si="20"/>
        <v>8.9526583426838873E-5</v>
      </c>
      <c r="N110" s="19">
        <f t="shared" si="22"/>
        <v>720</v>
      </c>
      <c r="O110" s="39">
        <f t="shared" si="15"/>
        <v>1</v>
      </c>
      <c r="P110" s="19">
        <v>0</v>
      </c>
      <c r="Q110" s="40">
        <f t="shared" si="21"/>
        <v>0</v>
      </c>
      <c r="R110" s="19"/>
      <c r="S110" s="23"/>
    </row>
    <row r="111" spans="1:19" s="14" customFormat="1" ht="17.100000000000001" customHeight="1" x14ac:dyDescent="0.2">
      <c r="A111" s="3" t="s">
        <v>51</v>
      </c>
      <c r="B111" s="19">
        <v>22190.13</v>
      </c>
      <c r="C111" s="38">
        <f t="shared" si="16"/>
        <v>5.5004677068131455E-3</v>
      </c>
      <c r="D111" s="19">
        <v>21956</v>
      </c>
      <c r="E111" s="39">
        <f t="shared" si="17"/>
        <v>5.721367624709971E-3</v>
      </c>
      <c r="F111" s="19">
        <f t="shared" si="23"/>
        <v>-234.13000000000102</v>
      </c>
      <c r="G111" s="39">
        <f t="shared" si="24"/>
        <v>-1.0663599927127027E-2</v>
      </c>
      <c r="H111" s="19">
        <v>20697.509999999998</v>
      </c>
      <c r="I111" s="39">
        <f t="shared" si="18"/>
        <v>3.8940892816190197E-3</v>
      </c>
      <c r="J111" s="19">
        <v>25819.88</v>
      </c>
      <c r="K111" s="38">
        <f t="shared" si="19"/>
        <v>3.0097042629981521E-3</v>
      </c>
      <c r="L111" s="19">
        <v>24958</v>
      </c>
      <c r="M111" s="39">
        <f t="shared" si="20"/>
        <v>3.1033395405097842E-3</v>
      </c>
      <c r="N111" s="19">
        <f t="shared" si="22"/>
        <v>-861.88000000000102</v>
      </c>
      <c r="O111" s="39">
        <f t="shared" si="15"/>
        <v>-3.4533215802548319E-2</v>
      </c>
      <c r="P111" s="19">
        <v>26023.75</v>
      </c>
      <c r="Q111" s="40">
        <f t="shared" si="21"/>
        <v>2.5194187854527266E-3</v>
      </c>
      <c r="R111" s="24"/>
      <c r="S111" s="23"/>
    </row>
    <row r="112" spans="1:19" s="14" customFormat="1" ht="15" x14ac:dyDescent="0.2">
      <c r="A112" s="3" t="s">
        <v>52</v>
      </c>
      <c r="B112" s="19">
        <v>5056.51</v>
      </c>
      <c r="C112" s="38">
        <f t="shared" si="16"/>
        <v>1.2534027499693664E-3</v>
      </c>
      <c r="D112" s="19">
        <v>1498</v>
      </c>
      <c r="E112" s="39">
        <f t="shared" si="17"/>
        <v>3.9035383047073859E-4</v>
      </c>
      <c r="F112" s="19">
        <f t="shared" si="23"/>
        <v>-3558.51</v>
      </c>
      <c r="G112" s="39">
        <f t="shared" si="24"/>
        <v>-2.3755073431241658</v>
      </c>
      <c r="H112" s="19">
        <v>376.79</v>
      </c>
      <c r="I112" s="39">
        <f t="shared" si="18"/>
        <v>7.0890358329153154E-5</v>
      </c>
      <c r="J112" s="19">
        <v>5898.21</v>
      </c>
      <c r="K112" s="38">
        <f t="shared" si="19"/>
        <v>6.8752712177819295E-4</v>
      </c>
      <c r="L112" s="19">
        <v>3196</v>
      </c>
      <c r="M112" s="39">
        <f t="shared" si="20"/>
        <v>3.9739855643357926E-4</v>
      </c>
      <c r="N112" s="19">
        <f t="shared" si="22"/>
        <v>-2702.21</v>
      </c>
      <c r="O112" s="39">
        <f t="shared" si="15"/>
        <v>-0.84549749687108888</v>
      </c>
      <c r="P112" s="19">
        <v>2541.71</v>
      </c>
      <c r="Q112" s="40">
        <f t="shared" si="21"/>
        <v>2.460687610806686E-4</v>
      </c>
      <c r="R112" s="19"/>
      <c r="S112" s="23"/>
    </row>
    <row r="113" spans="1:19" s="14" customFormat="1" ht="15.6" customHeight="1" x14ac:dyDescent="0.2">
      <c r="A113" s="3" t="s">
        <v>53</v>
      </c>
      <c r="B113" s="19">
        <v>8233.99</v>
      </c>
      <c r="C113" s="38">
        <f t="shared" si="16"/>
        <v>2.0410333825544224E-3</v>
      </c>
      <c r="D113" s="19">
        <v>2934</v>
      </c>
      <c r="E113" s="39">
        <f t="shared" si="17"/>
        <v>7.6455149439328904E-4</v>
      </c>
      <c r="F113" s="19">
        <f t="shared" si="23"/>
        <v>-5299.99</v>
      </c>
      <c r="G113" s="39">
        <f t="shared" si="24"/>
        <v>-1.8064042263122018</v>
      </c>
      <c r="H113" s="19">
        <v>3503.31</v>
      </c>
      <c r="I113" s="39">
        <f t="shared" si="18"/>
        <v>6.5912285686484649E-4</v>
      </c>
      <c r="J113" s="19">
        <v>8906.4699999999993</v>
      </c>
      <c r="K113" s="38">
        <f t="shared" si="19"/>
        <v>1.0381861080402057E-3</v>
      </c>
      <c r="L113" s="19">
        <v>5518</v>
      </c>
      <c r="M113" s="39">
        <f t="shared" si="20"/>
        <v>6.8612178798513465E-4</v>
      </c>
      <c r="N113" s="19">
        <f t="shared" si="22"/>
        <v>-3388.4699999999993</v>
      </c>
      <c r="O113" s="39">
        <f t="shared" si="15"/>
        <v>-0.61407575208408827</v>
      </c>
      <c r="P113" s="19">
        <v>6005.76</v>
      </c>
      <c r="Q113" s="40">
        <f t="shared" si="21"/>
        <v>5.8143136807418483E-4</v>
      </c>
      <c r="R113" s="24"/>
      <c r="S113" s="23"/>
    </row>
    <row r="114" spans="1:19" s="14" customFormat="1" ht="15.6" customHeight="1" x14ac:dyDescent="0.2">
      <c r="A114" s="3" t="s">
        <v>54</v>
      </c>
      <c r="B114" s="19">
        <v>30586.959999999999</v>
      </c>
      <c r="C114" s="38">
        <f t="shared" si="16"/>
        <v>7.5818657091952773E-3</v>
      </c>
      <c r="D114" s="19">
        <v>15100</v>
      </c>
      <c r="E114" s="39">
        <f t="shared" si="17"/>
        <v>3.9348083044780727E-3</v>
      </c>
      <c r="F114" s="19">
        <f t="shared" si="23"/>
        <v>-15486.96</v>
      </c>
      <c r="G114" s="39">
        <f t="shared" si="24"/>
        <v>-1.0256264900662251</v>
      </c>
      <c r="H114" s="19">
        <v>9314.99</v>
      </c>
      <c r="I114" s="39">
        <f t="shared" si="18"/>
        <v>1.752549109404385E-3</v>
      </c>
      <c r="J114" s="19">
        <v>37289.769999999997</v>
      </c>
      <c r="K114" s="38">
        <f t="shared" si="19"/>
        <v>4.3466964112621976E-3</v>
      </c>
      <c r="L114" s="19">
        <v>24700</v>
      </c>
      <c r="M114" s="39">
        <f t="shared" si="20"/>
        <v>3.0712591814485001E-3</v>
      </c>
      <c r="N114" s="19">
        <f t="shared" si="22"/>
        <v>-12589.769999999997</v>
      </c>
      <c r="O114" s="39">
        <f t="shared" si="15"/>
        <v>-0.50970728744939253</v>
      </c>
      <c r="P114" s="19">
        <v>17494.919999999998</v>
      </c>
      <c r="Q114" s="40">
        <f t="shared" si="21"/>
        <v>1.6937232373502133E-3</v>
      </c>
      <c r="R114" s="24"/>
      <c r="S114" s="23"/>
    </row>
    <row r="115" spans="1:19" s="14" customFormat="1" ht="15.6" customHeight="1" x14ac:dyDescent="0.2">
      <c r="A115" s="3" t="s">
        <v>93</v>
      </c>
      <c r="B115" s="19">
        <v>23517.09</v>
      </c>
      <c r="C115" s="38">
        <f t="shared" si="16"/>
        <v>5.8293932529110172E-3</v>
      </c>
      <c r="D115" s="19">
        <v>10918</v>
      </c>
      <c r="E115" s="39">
        <f t="shared" si="17"/>
        <v>2.8450488124696421E-3</v>
      </c>
      <c r="F115" s="19">
        <f t="shared" si="23"/>
        <v>-12599.09</v>
      </c>
      <c r="G115" s="39">
        <f t="shared" si="24"/>
        <v>-1.1539741710936069</v>
      </c>
      <c r="H115" s="19">
        <v>11363.05</v>
      </c>
      <c r="I115" s="39">
        <f t="shared" si="18"/>
        <v>2.1378770302080299E-3</v>
      </c>
      <c r="J115" s="19">
        <v>35743.69</v>
      </c>
      <c r="K115" s="38">
        <f t="shared" si="19"/>
        <v>4.16647700021396E-3</v>
      </c>
      <c r="L115" s="19">
        <v>23708</v>
      </c>
      <c r="M115" s="39">
        <f t="shared" si="20"/>
        <v>2.9479114442826334E-3</v>
      </c>
      <c r="N115" s="19">
        <f t="shared" si="22"/>
        <v>-12035.690000000002</v>
      </c>
      <c r="O115" s="39">
        <f t="shared" si="15"/>
        <v>-0.50766365783701717</v>
      </c>
      <c r="P115" s="19">
        <v>22217.599999999999</v>
      </c>
      <c r="Q115" s="40">
        <f t="shared" si="21"/>
        <v>2.1509366946606272E-3</v>
      </c>
      <c r="R115" s="24"/>
      <c r="S115" s="23"/>
    </row>
    <row r="116" spans="1:19" s="14" customFormat="1" ht="15.6" customHeight="1" x14ac:dyDescent="0.2">
      <c r="A116" s="3" t="s">
        <v>55</v>
      </c>
      <c r="B116" s="19">
        <v>642.20000000000005</v>
      </c>
      <c r="C116" s="38">
        <f t="shared" si="16"/>
        <v>1.5918790747577425E-4</v>
      </c>
      <c r="D116" s="19">
        <v>1525</v>
      </c>
      <c r="E116" s="39">
        <f t="shared" si="17"/>
        <v>3.9738958041914309E-4</v>
      </c>
      <c r="F116" s="19">
        <f t="shared" si="23"/>
        <v>882.8</v>
      </c>
      <c r="G116" s="39">
        <f t="shared" si="24"/>
        <v>0.57888524590163937</v>
      </c>
      <c r="H116" s="19">
        <v>6686.06</v>
      </c>
      <c r="I116" s="39">
        <f t="shared" si="18"/>
        <v>1.2579346299270622E-3</v>
      </c>
      <c r="J116" s="19">
        <v>1358.16</v>
      </c>
      <c r="K116" s="38">
        <f t="shared" si="19"/>
        <v>1.5831444382520641E-4</v>
      </c>
      <c r="L116" s="19">
        <v>4150</v>
      </c>
      <c r="M116" s="39">
        <f t="shared" si="20"/>
        <v>5.1602127947414074E-4</v>
      </c>
      <c r="N116" s="19">
        <f t="shared" si="22"/>
        <v>2791.84</v>
      </c>
      <c r="O116" s="39">
        <f t="shared" si="15"/>
        <v>0.67273253012048195</v>
      </c>
      <c r="P116" s="19">
        <v>8795.5300000000007</v>
      </c>
      <c r="Q116" s="40">
        <f t="shared" si="21"/>
        <v>8.5151538536963438E-4</v>
      </c>
      <c r="R116" s="24"/>
      <c r="S116" s="23"/>
    </row>
    <row r="117" spans="1:19" s="14" customFormat="1" ht="15" x14ac:dyDescent="0.2">
      <c r="A117" s="3" t="s">
        <v>56</v>
      </c>
      <c r="B117" s="19">
        <v>0</v>
      </c>
      <c r="C117" s="38">
        <f t="shared" si="16"/>
        <v>0</v>
      </c>
      <c r="D117" s="19">
        <v>417</v>
      </c>
      <c r="E117" s="39">
        <f t="shared" si="17"/>
        <v>1.0866324920313617E-4</v>
      </c>
      <c r="F117" s="19">
        <f t="shared" si="23"/>
        <v>417</v>
      </c>
      <c r="G117" s="39">
        <f t="shared" si="24"/>
        <v>1</v>
      </c>
      <c r="H117" s="19">
        <v>0</v>
      </c>
      <c r="I117" s="39">
        <f t="shared" si="18"/>
        <v>0</v>
      </c>
      <c r="J117" s="19">
        <v>1500</v>
      </c>
      <c r="K117" s="38">
        <f t="shared" si="19"/>
        <v>1.7484807808933379E-4</v>
      </c>
      <c r="L117" s="19">
        <v>834</v>
      </c>
      <c r="M117" s="39">
        <f t="shared" si="20"/>
        <v>1.0370162580275504E-4</v>
      </c>
      <c r="N117" s="19">
        <f t="shared" si="22"/>
        <v>-666</v>
      </c>
      <c r="O117" s="39">
        <f t="shared" si="15"/>
        <v>-0.79856115107913672</v>
      </c>
      <c r="P117" s="19">
        <v>3135</v>
      </c>
      <c r="Q117" s="40">
        <f t="shared" si="21"/>
        <v>3.0350652355614765E-4</v>
      </c>
      <c r="R117" s="19"/>
      <c r="S117" s="23"/>
    </row>
    <row r="118" spans="1:19" s="14" customFormat="1" ht="15" x14ac:dyDescent="0.2">
      <c r="A118" s="3" t="s">
        <v>57</v>
      </c>
      <c r="B118" s="19">
        <v>0</v>
      </c>
      <c r="C118" s="38">
        <f t="shared" si="16"/>
        <v>0</v>
      </c>
      <c r="D118" s="19">
        <v>0</v>
      </c>
      <c r="E118" s="39">
        <f t="shared" si="17"/>
        <v>0</v>
      </c>
      <c r="F118" s="19">
        <f t="shared" si="23"/>
        <v>0</v>
      </c>
      <c r="G118" s="39" t="e">
        <f t="shared" si="24"/>
        <v>#DIV/0!</v>
      </c>
      <c r="H118" s="19">
        <v>0</v>
      </c>
      <c r="I118" s="39">
        <f t="shared" si="18"/>
        <v>0</v>
      </c>
      <c r="J118" s="19">
        <v>0</v>
      </c>
      <c r="K118" s="38">
        <f t="shared" si="19"/>
        <v>0</v>
      </c>
      <c r="L118" s="19">
        <v>0</v>
      </c>
      <c r="M118" s="39">
        <f t="shared" si="20"/>
        <v>0</v>
      </c>
      <c r="N118" s="19">
        <f t="shared" si="22"/>
        <v>0</v>
      </c>
      <c r="O118" s="39" t="e">
        <f t="shared" si="15"/>
        <v>#DIV/0!</v>
      </c>
      <c r="P118" s="19">
        <v>0</v>
      </c>
      <c r="Q118" s="40">
        <f t="shared" si="21"/>
        <v>0</v>
      </c>
      <c r="R118" s="19"/>
      <c r="S118" s="23"/>
    </row>
    <row r="119" spans="1:19" s="14" customFormat="1" ht="15.6" customHeight="1" x14ac:dyDescent="0.2">
      <c r="A119" s="3" t="s">
        <v>125</v>
      </c>
      <c r="B119" s="19">
        <v>26334.15</v>
      </c>
      <c r="C119" s="38">
        <f t="shared" si="16"/>
        <v>6.5276833286408596E-3</v>
      </c>
      <c r="D119" s="19">
        <v>7008</v>
      </c>
      <c r="E119" s="39">
        <f t="shared" si="17"/>
        <v>1.8261679866081015E-3</v>
      </c>
      <c r="F119" s="19">
        <f t="shared" si="23"/>
        <v>-19326.150000000001</v>
      </c>
      <c r="G119" s="39">
        <f t="shared" si="24"/>
        <v>-2.7577268835616442</v>
      </c>
      <c r="H119" s="19">
        <v>5995.55</v>
      </c>
      <c r="I119" s="39">
        <f t="shared" si="18"/>
        <v>1.1280200851412037E-3</v>
      </c>
      <c r="J119" s="19">
        <v>32691.11</v>
      </c>
      <c r="K119" s="38">
        <f t="shared" si="19"/>
        <v>3.8106518360713341E-3</v>
      </c>
      <c r="L119" s="19">
        <v>31916</v>
      </c>
      <c r="M119" s="39">
        <f t="shared" si="20"/>
        <v>3.9685144953485966E-3</v>
      </c>
      <c r="N119" s="19">
        <f t="shared" si="22"/>
        <v>-775.11000000000058</v>
      </c>
      <c r="O119" s="39">
        <f t="shared" si="15"/>
        <v>-2.4285938087479652E-2</v>
      </c>
      <c r="P119" s="19">
        <v>12465.66</v>
      </c>
      <c r="Q119" s="40">
        <f t="shared" si="21"/>
        <v>1.2068290687186373E-3</v>
      </c>
      <c r="R119" s="24"/>
      <c r="S119" s="23"/>
    </row>
    <row r="120" spans="1:19" s="14" customFormat="1" ht="15" x14ac:dyDescent="0.2">
      <c r="A120" s="3" t="s">
        <v>58</v>
      </c>
      <c r="B120" s="19">
        <v>9037.5</v>
      </c>
      <c r="C120" s="38">
        <f t="shared" si="16"/>
        <v>2.2402066549553246E-3</v>
      </c>
      <c r="D120" s="19">
        <v>13743</v>
      </c>
      <c r="E120" s="39">
        <f t="shared" si="17"/>
        <v>3.5811967237378908E-3</v>
      </c>
      <c r="F120" s="19">
        <f t="shared" si="23"/>
        <v>4705.5</v>
      </c>
      <c r="G120" s="39">
        <f t="shared" si="24"/>
        <v>0.34239249072254968</v>
      </c>
      <c r="H120" s="19">
        <v>7911.2</v>
      </c>
      <c r="I120" s="39">
        <f t="shared" si="18"/>
        <v>1.4884360062995207E-3</v>
      </c>
      <c r="J120" s="19">
        <v>14544.91</v>
      </c>
      <c r="K120" s="38">
        <f t="shared" si="19"/>
        <v>1.695433039654888E-3</v>
      </c>
      <c r="L120" s="19">
        <v>27486</v>
      </c>
      <c r="M120" s="39">
        <f t="shared" si="20"/>
        <v>3.4176773223195743E-3</v>
      </c>
      <c r="N120" s="19">
        <f t="shared" si="22"/>
        <v>12941.09</v>
      </c>
      <c r="O120" s="39">
        <f t="shared" si="15"/>
        <v>0.47082478352615875</v>
      </c>
      <c r="P120" s="19">
        <v>20627.919999999998</v>
      </c>
      <c r="Q120" s="40">
        <f t="shared" si="21"/>
        <v>1.9970361363299293E-3</v>
      </c>
      <c r="R120" s="19"/>
      <c r="S120" s="23"/>
    </row>
    <row r="121" spans="1:19" s="14" customFormat="1" ht="15" x14ac:dyDescent="0.2">
      <c r="A121" s="3" t="s">
        <v>59</v>
      </c>
      <c r="B121" s="19">
        <v>225</v>
      </c>
      <c r="C121" s="38">
        <f t="shared" si="16"/>
        <v>5.577277979141887E-5</v>
      </c>
      <c r="D121" s="19">
        <v>2000</v>
      </c>
      <c r="E121" s="39">
        <f t="shared" si="17"/>
        <v>5.2116666284477775E-4</v>
      </c>
      <c r="F121" s="19">
        <f t="shared" si="23"/>
        <v>1775</v>
      </c>
      <c r="G121" s="39">
        <f t="shared" si="24"/>
        <v>0.88749999999999996</v>
      </c>
      <c r="H121" s="19">
        <v>201.66</v>
      </c>
      <c r="I121" s="39">
        <f t="shared" si="18"/>
        <v>3.7940894558393329E-5</v>
      </c>
      <c r="J121" s="19">
        <v>225</v>
      </c>
      <c r="K121" s="38">
        <f t="shared" si="19"/>
        <v>2.6227211713400068E-5</v>
      </c>
      <c r="L121" s="19">
        <v>5000</v>
      </c>
      <c r="M121" s="39">
        <f t="shared" si="20"/>
        <v>6.2171238490860332E-4</v>
      </c>
      <c r="N121" s="19">
        <f t="shared" si="22"/>
        <v>4775</v>
      </c>
      <c r="O121" s="39">
        <f t="shared" si="15"/>
        <v>0.95499999999999996</v>
      </c>
      <c r="P121" s="19">
        <v>201.66</v>
      </c>
      <c r="Q121" s="40">
        <f t="shared" si="21"/>
        <v>1.9523166041573441E-5</v>
      </c>
      <c r="R121" s="19"/>
      <c r="S121" s="23"/>
    </row>
    <row r="122" spans="1:19" s="14" customFormat="1" ht="15" x14ac:dyDescent="0.2">
      <c r="A122" s="3" t="s">
        <v>60</v>
      </c>
      <c r="B122" s="19">
        <v>9526.86</v>
      </c>
      <c r="C122" s="38">
        <f t="shared" si="16"/>
        <v>2.3615087328163415E-3</v>
      </c>
      <c r="D122" s="19">
        <v>1358</v>
      </c>
      <c r="E122" s="39">
        <f t="shared" si="17"/>
        <v>3.5387216407160415E-4</v>
      </c>
      <c r="F122" s="19">
        <f t="shared" si="23"/>
        <v>-8168.8600000000006</v>
      </c>
      <c r="G122" s="39">
        <f t="shared" si="24"/>
        <v>-6.0153608247422685</v>
      </c>
      <c r="H122" s="19">
        <v>4051.7</v>
      </c>
      <c r="I122" s="39">
        <f t="shared" si="18"/>
        <v>7.6229853457424502E-4</v>
      </c>
      <c r="J122" s="19">
        <v>11920.61</v>
      </c>
      <c r="K122" s="38">
        <f t="shared" si="19"/>
        <v>1.3895304987683289E-3</v>
      </c>
      <c r="L122" s="19">
        <v>5072</v>
      </c>
      <c r="M122" s="39">
        <f t="shared" si="20"/>
        <v>6.3066504325128719E-4</v>
      </c>
      <c r="N122" s="19">
        <f t="shared" si="22"/>
        <v>-6848.6100000000006</v>
      </c>
      <c r="O122" s="39">
        <f t="shared" si="15"/>
        <v>-1.3502779968454259</v>
      </c>
      <c r="P122" s="19">
        <v>4297.95</v>
      </c>
      <c r="Q122" s="40">
        <f t="shared" si="21"/>
        <v>4.1609437413656932E-4</v>
      </c>
      <c r="R122" s="24"/>
      <c r="S122" s="23"/>
    </row>
    <row r="123" spans="1:19" s="14" customFormat="1" ht="15" x14ac:dyDescent="0.2">
      <c r="A123" s="3" t="s">
        <v>61</v>
      </c>
      <c r="B123" s="19">
        <v>2175.27</v>
      </c>
      <c r="C123" s="38">
        <f t="shared" si="16"/>
        <v>5.3920379865279877E-4</v>
      </c>
      <c r="D123" s="19">
        <v>3938</v>
      </c>
      <c r="E123" s="39">
        <f t="shared" si="17"/>
        <v>1.0261771591413675E-3</v>
      </c>
      <c r="F123" s="19">
        <f t="shared" si="23"/>
        <v>1762.73</v>
      </c>
      <c r="G123" s="39">
        <f t="shared" si="24"/>
        <v>0.44762061960385985</v>
      </c>
      <c r="H123" s="19">
        <v>3891.28</v>
      </c>
      <c r="I123" s="39">
        <f t="shared" si="18"/>
        <v>7.3211665266877319E-4</v>
      </c>
      <c r="J123" s="19">
        <v>5295.58</v>
      </c>
      <c r="K123" s="38">
        <f t="shared" si="19"/>
        <v>6.1728132357887616E-4</v>
      </c>
      <c r="L123" s="19">
        <v>7876</v>
      </c>
      <c r="M123" s="39">
        <f t="shared" si="20"/>
        <v>9.7932134870803186E-4</v>
      </c>
      <c r="N123" s="19">
        <f t="shared" si="22"/>
        <v>2580.42</v>
      </c>
      <c r="O123" s="39">
        <f t="shared" si="15"/>
        <v>0.32763077704418486</v>
      </c>
      <c r="P123" s="19">
        <v>9874</v>
      </c>
      <c r="Q123" s="40">
        <f t="shared" si="21"/>
        <v>9.5592453384159553E-4</v>
      </c>
      <c r="R123" s="19"/>
      <c r="S123" s="23"/>
    </row>
    <row r="124" spans="1:19" s="14" customFormat="1" ht="15" x14ac:dyDescent="0.2">
      <c r="A124" s="3" t="s">
        <v>62</v>
      </c>
      <c r="B124" s="19">
        <v>1665.77</v>
      </c>
      <c r="C124" s="38">
        <f t="shared" si="16"/>
        <v>4.1290943730289695E-4</v>
      </c>
      <c r="D124" s="19">
        <v>2228</v>
      </c>
      <c r="E124" s="39">
        <f t="shared" si="17"/>
        <v>5.8057966240908246E-4</v>
      </c>
      <c r="F124" s="19">
        <f t="shared" si="23"/>
        <v>562.23</v>
      </c>
      <c r="G124" s="39">
        <f t="shared" si="24"/>
        <v>0.25234739676840218</v>
      </c>
      <c r="H124" s="19">
        <v>1328.44</v>
      </c>
      <c r="I124" s="39">
        <f t="shared" si="18"/>
        <v>2.4993653658212853E-4</v>
      </c>
      <c r="J124" s="19">
        <v>1867.62</v>
      </c>
      <c r="K124" s="38">
        <f t="shared" si="19"/>
        <v>2.1769984506746771E-4</v>
      </c>
      <c r="L124" s="19">
        <v>4086</v>
      </c>
      <c r="M124" s="39">
        <f t="shared" si="20"/>
        <v>5.0806336094731067E-4</v>
      </c>
      <c r="N124" s="19">
        <f t="shared" si="22"/>
        <v>2218.38</v>
      </c>
      <c r="O124" s="39">
        <f t="shared" si="15"/>
        <v>0.54292217327459624</v>
      </c>
      <c r="P124" s="19">
        <v>6011.82</v>
      </c>
      <c r="Q124" s="40">
        <f t="shared" si="21"/>
        <v>5.8201805054077177E-4</v>
      </c>
      <c r="R124" s="24"/>
      <c r="S124" s="23"/>
    </row>
    <row r="125" spans="1:19" s="14" customFormat="1" ht="15.6" customHeight="1" x14ac:dyDescent="0.2">
      <c r="A125" s="3" t="s">
        <v>63</v>
      </c>
      <c r="B125" s="19">
        <v>5790.44</v>
      </c>
      <c r="C125" s="38">
        <f t="shared" si="16"/>
        <v>1.4353286000685487E-3</v>
      </c>
      <c r="D125" s="19">
        <v>6262</v>
      </c>
      <c r="E125" s="39">
        <f t="shared" si="17"/>
        <v>1.6317728213669992E-3</v>
      </c>
      <c r="F125" s="19">
        <f t="shared" si="23"/>
        <v>471.5600000000004</v>
      </c>
      <c r="G125" s="39">
        <f t="shared" si="24"/>
        <v>7.5305014372405041E-2</v>
      </c>
      <c r="H125" s="19">
        <v>5431.7</v>
      </c>
      <c r="I125" s="39">
        <f t="shared" si="18"/>
        <v>1.0219357184013938E-3</v>
      </c>
      <c r="J125" s="19">
        <v>11286.43</v>
      </c>
      <c r="K125" s="38">
        <f t="shared" si="19"/>
        <v>1.3156070626598663E-3</v>
      </c>
      <c r="L125" s="19">
        <v>12524</v>
      </c>
      <c r="M125" s="39">
        <f t="shared" si="20"/>
        <v>1.5572651817190696E-3</v>
      </c>
      <c r="N125" s="19">
        <f t="shared" si="22"/>
        <v>1237.5699999999997</v>
      </c>
      <c r="O125" s="39">
        <f t="shared" si="15"/>
        <v>9.8815873522836134E-2</v>
      </c>
      <c r="P125" s="19">
        <v>11147.66</v>
      </c>
      <c r="Q125" s="40">
        <f t="shared" si="21"/>
        <v>1.0792304728503748E-3</v>
      </c>
      <c r="R125" s="19"/>
      <c r="S125" s="23"/>
    </row>
    <row r="126" spans="1:19" s="14" customFormat="1" ht="15" x14ac:dyDescent="0.2">
      <c r="A126" s="3" t="s">
        <v>66</v>
      </c>
      <c r="B126" s="19">
        <v>301.87</v>
      </c>
      <c r="C126" s="38">
        <f t="shared" si="16"/>
        <v>7.4827240158380508E-5</v>
      </c>
      <c r="D126" s="19">
        <v>317</v>
      </c>
      <c r="E126" s="39">
        <f t="shared" si="17"/>
        <v>8.2604916060897288E-5</v>
      </c>
      <c r="F126" s="19">
        <f t="shared" si="23"/>
        <v>15.129999999999995</v>
      </c>
      <c r="G126" s="39">
        <f t="shared" si="24"/>
        <v>4.7728706624605662E-2</v>
      </c>
      <c r="H126" s="19">
        <v>303.88</v>
      </c>
      <c r="I126" s="39">
        <f t="shared" si="18"/>
        <v>5.7172860450285459E-5</v>
      </c>
      <c r="J126" s="19">
        <v>1504.73</v>
      </c>
      <c r="K126" s="38">
        <f t="shared" si="19"/>
        <v>1.7539943236224217E-4</v>
      </c>
      <c r="L126" s="19">
        <v>934</v>
      </c>
      <c r="M126" s="39">
        <f t="shared" si="20"/>
        <v>1.1613587350092709E-4</v>
      </c>
      <c r="N126" s="19">
        <f t="shared" si="22"/>
        <v>-570.73</v>
      </c>
      <c r="O126" s="39">
        <f t="shared" si="15"/>
        <v>-0.61105995717344752</v>
      </c>
      <c r="P126" s="19">
        <v>917.99</v>
      </c>
      <c r="Q126" s="40">
        <f t="shared" si="21"/>
        <v>8.8872712459109408E-5</v>
      </c>
      <c r="R126" s="19"/>
      <c r="S126" s="23"/>
    </row>
    <row r="127" spans="1:19" s="14" customFormat="1" ht="15.6" customHeight="1" x14ac:dyDescent="0.25">
      <c r="A127" s="3" t="s">
        <v>64</v>
      </c>
      <c r="B127" s="19">
        <v>3726.98</v>
      </c>
      <c r="C127" s="38">
        <f t="shared" si="16"/>
        <v>9.2384015478676586E-4</v>
      </c>
      <c r="D127" s="19">
        <v>4333</v>
      </c>
      <c r="E127" s="39">
        <f t="shared" si="17"/>
        <v>1.1291075750532111E-3</v>
      </c>
      <c r="F127" s="19">
        <f t="shared" si="23"/>
        <v>606.02</v>
      </c>
      <c r="G127" s="39">
        <f t="shared" si="24"/>
        <v>0.13986152780983152</v>
      </c>
      <c r="H127" s="19">
        <v>1097.1600000000001</v>
      </c>
      <c r="I127" s="39">
        <f t="shared" si="18"/>
        <v>2.0642284971579309E-4</v>
      </c>
      <c r="J127" s="19">
        <v>7449.62</v>
      </c>
      <c r="K127" s="38">
        <f t="shared" si="19"/>
        <v>8.6836782633057513E-4</v>
      </c>
      <c r="L127" s="19">
        <v>8666</v>
      </c>
      <c r="M127" s="39">
        <f t="shared" si="20"/>
        <v>1.0775519055235912E-3</v>
      </c>
      <c r="N127" s="19">
        <f t="shared" si="22"/>
        <v>1216.3800000000001</v>
      </c>
      <c r="O127" s="39">
        <f t="shared" si="15"/>
        <v>0.14036233556427419</v>
      </c>
      <c r="P127" s="19">
        <v>4412.6899999999996</v>
      </c>
      <c r="Q127" s="40">
        <f t="shared" si="21"/>
        <v>4.2720261608643611E-4</v>
      </c>
      <c r="R127" s="32"/>
      <c r="S127" s="23"/>
    </row>
    <row r="128" spans="1:19" s="14" customFormat="1" ht="15.6" customHeight="1" x14ac:dyDescent="0.2">
      <c r="A128" s="3" t="s">
        <v>65</v>
      </c>
      <c r="B128" s="19">
        <v>4498.49</v>
      </c>
      <c r="C128" s="38">
        <f t="shared" si="16"/>
        <v>1.1150812985062217E-3</v>
      </c>
      <c r="D128" s="19">
        <v>16065</v>
      </c>
      <c r="E128" s="39">
        <f t="shared" si="17"/>
        <v>4.1862712193006775E-3</v>
      </c>
      <c r="F128" s="19">
        <f t="shared" si="23"/>
        <v>11566.51</v>
      </c>
      <c r="G128" s="39">
        <f t="shared" si="24"/>
        <v>0.71998194833488949</v>
      </c>
      <c r="H128" s="19">
        <v>1044.77</v>
      </c>
      <c r="I128" s="39">
        <f t="shared" si="18"/>
        <v>1.9656604387470296E-4</v>
      </c>
      <c r="J128" s="19">
        <v>11489.31</v>
      </c>
      <c r="K128" s="38">
        <f t="shared" si="19"/>
        <v>1.3392558480483756E-3</v>
      </c>
      <c r="L128" s="19">
        <v>22035</v>
      </c>
      <c r="M128" s="39">
        <f t="shared" si="20"/>
        <v>2.7398864802922148E-3</v>
      </c>
      <c r="N128" s="19">
        <f t="shared" si="22"/>
        <v>10545.69</v>
      </c>
      <c r="O128" s="39">
        <f t="shared" si="15"/>
        <v>0.47858815520762427</v>
      </c>
      <c r="P128" s="19">
        <v>8333.7099999999991</v>
      </c>
      <c r="Q128" s="40">
        <f t="shared" si="21"/>
        <v>8.0680553442587027E-4</v>
      </c>
      <c r="R128" s="24"/>
      <c r="S128" s="23"/>
    </row>
    <row r="129" spans="1:19" s="14" customFormat="1" ht="31.35" customHeight="1" x14ac:dyDescent="0.2">
      <c r="A129" s="5" t="s">
        <v>67</v>
      </c>
      <c r="B129" s="25">
        <f>SUBTOTAL(9,B92:B128)</f>
        <v>203328.99999999997</v>
      </c>
      <c r="C129" s="39">
        <f t="shared" si="16"/>
        <v>5.0400993520930693E-2</v>
      </c>
      <c r="D129" s="25">
        <f>SUBTOTAL(9,D92:D128)</f>
        <v>180695</v>
      </c>
      <c r="E129" s="39">
        <f t="shared" si="17"/>
        <v>4.708610507136856E-2</v>
      </c>
      <c r="F129" s="25">
        <f>SUBTOTAL(9,F92:F128)</f>
        <v>-22634.000000000007</v>
      </c>
      <c r="G129" s="39">
        <f t="shared" si="24"/>
        <v>-0.12526079858324807</v>
      </c>
      <c r="H129" s="25">
        <f>SUBTOTAL(9,H92:H128)</f>
        <v>141272.14000000001</v>
      </c>
      <c r="I129" s="39">
        <f t="shared" si="18"/>
        <v>2.6579348248430931E-2</v>
      </c>
      <c r="J129" s="25">
        <f>SUBTOTAL(9,J92:J128)</f>
        <v>309288.45999999996</v>
      </c>
      <c r="K129" s="39">
        <f t="shared" si="19"/>
        <v>3.6052328537473192E-2</v>
      </c>
      <c r="L129" s="25">
        <f>SUBTOTAL(9,L92:L128)</f>
        <v>378377</v>
      </c>
      <c r="M129" s="39">
        <f t="shared" si="20"/>
        <v>4.7048333412912521E-2</v>
      </c>
      <c r="N129" s="25">
        <f>SUBTOTAL(9,N93:N128)</f>
        <v>69088.539999999994</v>
      </c>
      <c r="O129" s="39">
        <f t="shared" si="15"/>
        <v>0.18259180658443824</v>
      </c>
      <c r="P129" s="25">
        <f>SUBTOTAL(9,P93:P128)</f>
        <v>262601.79000000004</v>
      </c>
      <c r="Q129" s="41">
        <f t="shared" si="21"/>
        <v>2.5423080179432712E-2</v>
      </c>
      <c r="R129" s="22"/>
      <c r="S129" s="23"/>
    </row>
    <row r="130" spans="1:19" s="15" customFormat="1" ht="15.6" customHeight="1" x14ac:dyDescent="0.25">
      <c r="A130" s="5" t="s">
        <v>112</v>
      </c>
      <c r="B130" s="22"/>
      <c r="C130" s="38"/>
      <c r="D130" s="19"/>
      <c r="E130" s="39"/>
      <c r="F130" s="22"/>
      <c r="G130" s="39"/>
      <c r="H130" s="22"/>
      <c r="I130" s="39"/>
      <c r="J130" s="22"/>
      <c r="K130" s="38"/>
      <c r="L130" s="19"/>
      <c r="M130" s="39"/>
      <c r="N130" s="22"/>
      <c r="O130" s="39"/>
      <c r="P130" s="22"/>
      <c r="Q130" s="40"/>
      <c r="R130" s="22"/>
      <c r="S130" s="32"/>
    </row>
    <row r="131" spans="1:19" s="14" customFormat="1" ht="15.6" customHeight="1" x14ac:dyDescent="0.2">
      <c r="A131" s="3" t="s">
        <v>113</v>
      </c>
      <c r="B131" s="19">
        <v>1775463.35</v>
      </c>
      <c r="C131" s="38">
        <f t="shared" si="16"/>
        <v>0.44010011754348827</v>
      </c>
      <c r="D131" s="19">
        <v>1916667</v>
      </c>
      <c r="E131" s="39">
        <f t="shared" si="17"/>
        <v>0.49945147208735585</v>
      </c>
      <c r="F131" s="19">
        <f>+D131-B131</f>
        <v>141203.64999999991</v>
      </c>
      <c r="G131" s="39">
        <f>F131/D131</f>
        <v>7.3671456752790077E-2</v>
      </c>
      <c r="H131" s="19">
        <v>1533215.1</v>
      </c>
      <c r="I131" s="39">
        <f t="shared" si="18"/>
        <v>0.28846351504728995</v>
      </c>
      <c r="J131" s="19">
        <v>3805761.63</v>
      </c>
      <c r="K131" s="38">
        <f t="shared" si="19"/>
        <v>0.44362007111442014</v>
      </c>
      <c r="L131" s="19">
        <v>3833334</v>
      </c>
      <c r="M131" s="39">
        <f t="shared" si="20"/>
        <v>0.47664624465824718</v>
      </c>
      <c r="N131" s="19">
        <f>+L131-J131</f>
        <v>27572.370000000112</v>
      </c>
      <c r="O131" s="39">
        <f t="shared" si="15"/>
        <v>7.1927909229929123E-3</v>
      </c>
      <c r="P131" s="19">
        <v>3018486.44</v>
      </c>
      <c r="Q131" s="40">
        <f t="shared" si="21"/>
        <v>0.2922265792043931</v>
      </c>
      <c r="R131" s="22"/>
      <c r="S131" s="23"/>
    </row>
    <row r="132" spans="1:19" s="14" customFormat="1" ht="15.6" customHeight="1" x14ac:dyDescent="0.2">
      <c r="A132" s="3" t="s">
        <v>114</v>
      </c>
      <c r="B132" s="19">
        <v>803191.3</v>
      </c>
      <c r="C132" s="38">
        <f t="shared" si="16"/>
        <v>0.19909427335681537</v>
      </c>
      <c r="D132" s="19">
        <v>959771</v>
      </c>
      <c r="E132" s="39">
        <f t="shared" si="17"/>
        <v>0.25010032458259762</v>
      </c>
      <c r="F132" s="19">
        <f>+D132-B132</f>
        <v>156579.69999999995</v>
      </c>
      <c r="G132" s="39">
        <f>F132/D132</f>
        <v>0.16314277051504988</v>
      </c>
      <c r="H132" s="19">
        <v>1217212.3</v>
      </c>
      <c r="I132" s="39">
        <f t="shared" si="18"/>
        <v>0.2290098360085264</v>
      </c>
      <c r="J132" s="19">
        <v>1605918.8</v>
      </c>
      <c r="K132" s="38">
        <f t="shared" si="19"/>
        <v>0.18719454383168616</v>
      </c>
      <c r="L132" s="19">
        <v>1919542</v>
      </c>
      <c r="M132" s="39">
        <f t="shared" si="20"/>
        <v>0.23868060695044604</v>
      </c>
      <c r="N132" s="19">
        <f>+L132-J132</f>
        <v>313623.19999999995</v>
      </c>
      <c r="O132" s="39">
        <f t="shared" si="15"/>
        <v>0.16338439065151997</v>
      </c>
      <c r="P132" s="19">
        <v>2399785.02</v>
      </c>
      <c r="Q132" s="40">
        <f t="shared" si="21"/>
        <v>0.2323286790119044</v>
      </c>
      <c r="R132" s="22"/>
      <c r="S132" s="23"/>
    </row>
    <row r="133" spans="1:19" s="14" customFormat="1" ht="15.6" customHeight="1" x14ac:dyDescent="0.2">
      <c r="A133" s="3" t="s">
        <v>115</v>
      </c>
      <c r="B133" s="19">
        <v>83636.02</v>
      </c>
      <c r="C133" s="38">
        <f t="shared" si="16"/>
        <v>2.0731614782625356E-2</v>
      </c>
      <c r="D133" s="19">
        <v>104167</v>
      </c>
      <c r="E133" s="39">
        <f t="shared" si="17"/>
        <v>2.7144183884275985E-2</v>
      </c>
      <c r="F133" s="19">
        <f>+D133-B133</f>
        <v>20530.979999999996</v>
      </c>
      <c r="G133" s="39">
        <f>F133/D133</f>
        <v>0.19709677729031264</v>
      </c>
      <c r="H133" s="19">
        <v>98211.35</v>
      </c>
      <c r="I133" s="39">
        <f t="shared" si="18"/>
        <v>1.8477766908595969E-2</v>
      </c>
      <c r="J133" s="19">
        <v>151869.35</v>
      </c>
      <c r="K133" s="38">
        <f t="shared" si="19"/>
        <v>1.7702709312117579E-2</v>
      </c>
      <c r="L133" s="19">
        <v>208334</v>
      </c>
      <c r="M133" s="39">
        <f t="shared" si="20"/>
        <v>2.5904765599509792E-2</v>
      </c>
      <c r="N133" s="19">
        <f>+L133-J133</f>
        <v>56464.649999999994</v>
      </c>
      <c r="O133" s="39">
        <f t="shared" si="15"/>
        <v>0.27102945270575129</v>
      </c>
      <c r="P133" s="19">
        <v>264611.83</v>
      </c>
      <c r="Q133" s="40">
        <f t="shared" si="21"/>
        <v>2.5617676751237752E-2</v>
      </c>
      <c r="R133" s="22"/>
      <c r="S133" s="23"/>
    </row>
    <row r="134" spans="1:19" s="14" customFormat="1" ht="15.6" customHeight="1" x14ac:dyDescent="0.2">
      <c r="A134" s="3" t="s">
        <v>110</v>
      </c>
      <c r="B134" s="19">
        <v>0</v>
      </c>
      <c r="C134" s="38">
        <f t="shared" si="16"/>
        <v>0</v>
      </c>
      <c r="D134" s="19">
        <v>0</v>
      </c>
      <c r="E134" s="39">
        <f t="shared" si="17"/>
        <v>0</v>
      </c>
      <c r="F134" s="19">
        <f>+D134-B134</f>
        <v>0</v>
      </c>
      <c r="G134" s="39" t="e">
        <f>F134/D134</f>
        <v>#DIV/0!</v>
      </c>
      <c r="H134" s="19">
        <v>0</v>
      </c>
      <c r="I134" s="39">
        <f t="shared" si="18"/>
        <v>0</v>
      </c>
      <c r="J134" s="19">
        <v>0</v>
      </c>
      <c r="K134" s="38">
        <f t="shared" si="19"/>
        <v>0</v>
      </c>
      <c r="L134" s="19">
        <v>0</v>
      </c>
      <c r="M134" s="39">
        <f t="shared" si="20"/>
        <v>0</v>
      </c>
      <c r="N134" s="19">
        <f>+L134-J134</f>
        <v>0</v>
      </c>
      <c r="O134" s="39" t="e">
        <f t="shared" si="15"/>
        <v>#DIV/0!</v>
      </c>
      <c r="P134" s="19">
        <v>0</v>
      </c>
      <c r="Q134" s="40">
        <f t="shared" si="21"/>
        <v>0</v>
      </c>
      <c r="R134" s="22"/>
      <c r="S134" s="23"/>
    </row>
    <row r="135" spans="1:19" s="15" customFormat="1" ht="15.6" customHeight="1" x14ac:dyDescent="0.25">
      <c r="A135" s="5" t="s">
        <v>111</v>
      </c>
      <c r="B135" s="25">
        <f>SUBTOTAL(9,B131:B134)</f>
        <v>2662290.6700000004</v>
      </c>
      <c r="C135" s="38">
        <f>B135/$B$76</f>
        <v>0.65992600568292903</v>
      </c>
      <c r="D135" s="25">
        <f>SUBTOTAL(9,D131:D134)</f>
        <v>2980605</v>
      </c>
      <c r="E135" s="39">
        <f t="shared" si="17"/>
        <v>0.7766959805542295</v>
      </c>
      <c r="F135" s="25">
        <f>SUBTOTAL(9,F131:F134)</f>
        <v>318314.32999999984</v>
      </c>
      <c r="G135" s="39">
        <f>F135/D135</f>
        <v>0.10679520768434592</v>
      </c>
      <c r="H135" s="25">
        <f>SUBTOTAL(9,H131:H134)</f>
        <v>2848638.7500000005</v>
      </c>
      <c r="I135" s="39">
        <f t="shared" si="18"/>
        <v>0.53595111796441242</v>
      </c>
      <c r="J135" s="25">
        <f>SUBTOTAL(9,J131:J134)</f>
        <v>5563549.7799999993</v>
      </c>
      <c r="K135" s="38">
        <f t="shared" si="19"/>
        <v>0.64851732425822384</v>
      </c>
      <c r="L135" s="25">
        <f>SUBTOTAL(9,L131:L134)</f>
        <v>5961210</v>
      </c>
      <c r="M135" s="39">
        <f t="shared" si="20"/>
        <v>0.74123161720820308</v>
      </c>
      <c r="N135" s="25">
        <f>SUBTOTAL(9,N131:N134)</f>
        <v>397660.22000000009</v>
      </c>
      <c r="O135" s="39">
        <f t="shared" si="15"/>
        <v>6.670797036172188E-2</v>
      </c>
      <c r="P135" s="25">
        <f>SUBTOTAL(9,P131:P134)</f>
        <v>5682883.29</v>
      </c>
      <c r="Q135" s="40">
        <f t="shared" si="21"/>
        <v>0.55017293496753528</v>
      </c>
      <c r="R135" s="22"/>
      <c r="S135" s="32"/>
    </row>
    <row r="136" spans="1:19" s="15" customFormat="1" ht="15.6" customHeight="1" x14ac:dyDescent="0.25">
      <c r="A136" s="5"/>
      <c r="B136" s="22"/>
      <c r="C136" s="38"/>
      <c r="D136" s="22"/>
      <c r="E136" s="39"/>
      <c r="F136" s="22"/>
      <c r="G136" s="39"/>
      <c r="H136" s="22"/>
      <c r="I136" s="39"/>
      <c r="J136" s="22"/>
      <c r="K136" s="38"/>
      <c r="L136" s="22"/>
      <c r="M136" s="39"/>
      <c r="N136" s="22"/>
      <c r="O136" s="39"/>
      <c r="P136" s="22"/>
      <c r="Q136" s="40"/>
      <c r="R136" s="22"/>
      <c r="S136" s="32"/>
    </row>
    <row r="137" spans="1:19" s="15" customFormat="1" ht="15.6" customHeight="1" x14ac:dyDescent="0.25">
      <c r="A137" s="3" t="s">
        <v>126</v>
      </c>
      <c r="B137" s="31">
        <v>0</v>
      </c>
      <c r="C137" s="38">
        <f>B137/$B$76</f>
        <v>0</v>
      </c>
      <c r="D137" s="31">
        <v>0</v>
      </c>
      <c r="E137" s="39"/>
      <c r="F137" s="31">
        <v>0</v>
      </c>
      <c r="G137" s="39">
        <f>F137/$F$76</f>
        <v>0</v>
      </c>
      <c r="H137" s="31"/>
      <c r="I137" s="39"/>
      <c r="J137" s="31">
        <v>0</v>
      </c>
      <c r="K137" s="38"/>
      <c r="L137" s="31">
        <v>0</v>
      </c>
      <c r="M137" s="39"/>
      <c r="N137" s="31">
        <v>0</v>
      </c>
      <c r="O137" s="39" t="e">
        <f t="shared" si="15"/>
        <v>#DIV/0!</v>
      </c>
      <c r="P137" s="31"/>
      <c r="Q137" s="40"/>
      <c r="R137" s="22"/>
      <c r="S137" s="32"/>
    </row>
    <row r="138" spans="1:19" s="15" customFormat="1" ht="15.6" customHeight="1" x14ac:dyDescent="0.25">
      <c r="A138" s="5" t="s">
        <v>127</v>
      </c>
      <c r="B138" s="22">
        <f>SUBTOTAL(9,B137)</f>
        <v>0</v>
      </c>
      <c r="C138" s="38">
        <f>B138/$B$76</f>
        <v>0</v>
      </c>
      <c r="D138" s="22">
        <f>SUBTOTAL(9,D137)</f>
        <v>0</v>
      </c>
      <c r="E138" s="39"/>
      <c r="F138" s="22">
        <f>SUBTOTAL(9,F137)</f>
        <v>0</v>
      </c>
      <c r="G138" s="39">
        <f>F138/$F$76</f>
        <v>0</v>
      </c>
      <c r="H138" s="22">
        <f>SUBTOTAL(9,H137)</f>
        <v>0</v>
      </c>
      <c r="I138" s="39"/>
      <c r="J138" s="22">
        <f>SUBTOTAL(9,J137)</f>
        <v>0</v>
      </c>
      <c r="K138" s="38"/>
      <c r="L138" s="22">
        <f>SUBTOTAL(9,L137)</f>
        <v>0</v>
      </c>
      <c r="M138" s="39"/>
      <c r="N138" s="22">
        <f>SUBTOTAL(9,N137)</f>
        <v>0</v>
      </c>
      <c r="O138" s="39" t="e">
        <f t="shared" si="15"/>
        <v>#DIV/0!</v>
      </c>
      <c r="P138" s="22">
        <f>SUBTOTAL(9,P137)</f>
        <v>0</v>
      </c>
      <c r="Q138" s="40"/>
      <c r="R138" s="22"/>
      <c r="S138" s="32"/>
    </row>
    <row r="139" spans="1:19" s="14" customFormat="1" ht="15" x14ac:dyDescent="0.2">
      <c r="A139" s="3"/>
      <c r="B139" s="19" t="s">
        <v>73</v>
      </c>
      <c r="C139" s="38"/>
      <c r="D139" s="31"/>
      <c r="E139" s="39"/>
      <c r="F139" s="19"/>
      <c r="G139" s="39"/>
      <c r="H139" s="19"/>
      <c r="I139" s="39"/>
      <c r="J139" s="19" t="s">
        <v>73</v>
      </c>
      <c r="K139" s="38"/>
      <c r="L139" s="31"/>
      <c r="M139" s="39"/>
      <c r="N139" s="31"/>
      <c r="O139" s="39"/>
      <c r="P139" s="20"/>
      <c r="Q139" s="40"/>
      <c r="R139" s="19"/>
      <c r="S139" s="23"/>
    </row>
    <row r="140" spans="1:19" s="14" customFormat="1" ht="22.35" customHeight="1" x14ac:dyDescent="0.2">
      <c r="A140" s="5" t="s">
        <v>67</v>
      </c>
      <c r="B140" s="33">
        <f>SUBTOTAL(9,B78:B139)</f>
        <v>3349152.3400000003</v>
      </c>
      <c r="C140" s="38">
        <f t="shared" si="16"/>
        <v>0.83018460420771223</v>
      </c>
      <c r="D140" s="33">
        <f>SUBTOTAL(9,D78:D139)</f>
        <v>3921638</v>
      </c>
      <c r="E140" s="39">
        <f t="shared" si="17"/>
        <v>1.0219134946726345</v>
      </c>
      <c r="F140" s="33">
        <f>SUBTOTAL(9,F78:F139)</f>
        <v>572485.65999999992</v>
      </c>
      <c r="G140" s="39">
        <f>F140/D140</f>
        <v>0.1459812608914948</v>
      </c>
      <c r="H140" s="33">
        <f>SUBTOTAL(9,H78:H139)</f>
        <v>3622905.94</v>
      </c>
      <c r="I140" s="39">
        <f t="shared" si="18"/>
        <v>0.68162398226974552</v>
      </c>
      <c r="J140" s="33">
        <f>SUBTOTAL(9,J78:J139)</f>
        <v>7016820.8700000001</v>
      </c>
      <c r="K140" s="39">
        <f t="shared" si="19"/>
        <v>0.81791842894441802</v>
      </c>
      <c r="L140" s="33">
        <f>SUBTOTAL(9,L78:L139)</f>
        <v>7806052</v>
      </c>
      <c r="M140" s="39">
        <f t="shared" si="20"/>
        <v>0.97062384112811451</v>
      </c>
      <c r="N140" s="33">
        <f>SUBTOTAL(9,N78:N139)</f>
        <v>789231.13000000012</v>
      </c>
      <c r="O140" s="39">
        <f t="shared" si="15"/>
        <v>0.10110503107076409</v>
      </c>
      <c r="P140" s="33">
        <f>SUBTOTAL(9,P78:P139)</f>
        <v>7313366.8300000001</v>
      </c>
      <c r="Q140" s="42">
        <f t="shared" si="21"/>
        <v>0.70802377737293276</v>
      </c>
      <c r="R140" s="22"/>
      <c r="S140" s="23"/>
    </row>
    <row r="141" spans="1:19" s="14" customFormat="1" ht="15" x14ac:dyDescent="0.2">
      <c r="A141" s="3"/>
      <c r="B141" s="19"/>
      <c r="C141" s="20"/>
      <c r="D141" s="34"/>
      <c r="E141" s="19"/>
      <c r="F141" s="19"/>
      <c r="G141" s="39"/>
      <c r="H141" s="19"/>
      <c r="I141" s="19"/>
      <c r="J141" s="19"/>
      <c r="K141" s="20"/>
      <c r="L141" s="34"/>
      <c r="M141" s="34"/>
      <c r="N141" s="34"/>
      <c r="O141" s="39"/>
      <c r="P141" s="20"/>
      <c r="Q141" s="19"/>
      <c r="R141" s="19"/>
      <c r="S141" s="23"/>
    </row>
    <row r="142" spans="1:19" s="14" customFormat="1" ht="16.5" thickBot="1" x14ac:dyDescent="0.25">
      <c r="A142" s="5" t="s">
        <v>69</v>
      </c>
      <c r="B142" s="35">
        <f>+B76-B140</f>
        <v>685073.69</v>
      </c>
      <c r="C142" s="26"/>
      <c r="D142" s="35">
        <f>+D76-D140</f>
        <v>-84094</v>
      </c>
      <c r="E142" s="35"/>
      <c r="F142" s="35">
        <f>+F140+F76</f>
        <v>769167.69</v>
      </c>
      <c r="G142" s="39"/>
      <c r="H142" s="35">
        <f>+H76-H140</f>
        <v>1692203.3199999998</v>
      </c>
      <c r="I142" s="35"/>
      <c r="J142" s="35">
        <f>+J76-J140</f>
        <v>1562055.2399999993</v>
      </c>
      <c r="K142" s="26"/>
      <c r="L142" s="35">
        <f>+L76-L140</f>
        <v>236252</v>
      </c>
      <c r="M142" s="35"/>
      <c r="N142" s="35">
        <f>+N76+N140</f>
        <v>1325803.2400000002</v>
      </c>
      <c r="O142" s="39"/>
      <c r="P142" s="35">
        <f>+P76-P140</f>
        <v>3015900.4399999995</v>
      </c>
      <c r="Q142" s="22"/>
      <c r="R142" s="22"/>
      <c r="S142" s="23"/>
    </row>
    <row r="143" spans="1:19" s="14" customFormat="1" thickTop="1" x14ac:dyDescent="0.2">
      <c r="A143" s="3"/>
      <c r="B143" s="7"/>
      <c r="C143" s="4"/>
      <c r="D143" s="12"/>
      <c r="E143" s="7"/>
      <c r="F143" s="7"/>
      <c r="G143" s="7"/>
      <c r="H143" s="7"/>
      <c r="I143" s="7"/>
      <c r="J143" s="12"/>
      <c r="K143" s="4"/>
      <c r="L143" s="12"/>
      <c r="M143" s="12"/>
      <c r="N143" s="12"/>
      <c r="O143" s="4"/>
      <c r="P143" s="4"/>
      <c r="Q143" s="56"/>
      <c r="R143" s="56"/>
    </row>
    <row r="144" spans="1:19" s="14" customFormat="1" ht="15" x14ac:dyDescent="0.2">
      <c r="A144" s="3"/>
      <c r="B144" s="36"/>
      <c r="C144" s="4"/>
      <c r="D144" s="7"/>
      <c r="E144" s="7"/>
      <c r="F144" s="7"/>
      <c r="G144" s="7"/>
      <c r="H144" s="7"/>
      <c r="I144" s="7"/>
      <c r="J144" s="7"/>
      <c r="K144" s="4"/>
      <c r="L144" s="7"/>
      <c r="M144" s="7"/>
      <c r="N144" s="7"/>
      <c r="O144" s="4"/>
      <c r="P144" s="4"/>
      <c r="Q144" s="56"/>
      <c r="R144" s="56"/>
    </row>
    <row r="145" spans="1:18" s="14" customFormat="1" ht="15" x14ac:dyDescent="0.2">
      <c r="A145" s="3"/>
      <c r="B145" s="7"/>
      <c r="C145" s="4"/>
      <c r="D145" s="7"/>
      <c r="E145" s="7"/>
      <c r="F145" s="7"/>
      <c r="G145" s="7"/>
      <c r="H145" s="7"/>
      <c r="I145" s="7"/>
      <c r="J145" s="7"/>
      <c r="K145" s="4"/>
      <c r="L145" s="7"/>
      <c r="M145" s="7"/>
      <c r="N145" s="7"/>
      <c r="O145" s="4"/>
      <c r="P145" s="4"/>
      <c r="Q145" s="56"/>
      <c r="R145" s="56"/>
    </row>
    <row r="146" spans="1:18" s="14" customFormat="1" ht="15" x14ac:dyDescent="0.2">
      <c r="A146" s="3"/>
      <c r="B146" s="7"/>
      <c r="C146" s="4"/>
      <c r="D146" s="7"/>
      <c r="E146" s="7"/>
      <c r="F146" s="7"/>
      <c r="G146" s="7"/>
      <c r="H146" s="7"/>
      <c r="I146" s="7"/>
      <c r="J146" s="7"/>
      <c r="K146" s="4"/>
      <c r="L146" s="7"/>
      <c r="M146" s="7"/>
      <c r="N146" s="7"/>
      <c r="O146" s="4"/>
      <c r="P146" s="4"/>
      <c r="Q146" s="56"/>
      <c r="R146" s="56"/>
    </row>
    <row r="147" spans="1:18" s="14" customFormat="1" ht="15" x14ac:dyDescent="0.2">
      <c r="A147" s="3"/>
      <c r="B147" s="7"/>
      <c r="C147" s="4"/>
      <c r="D147" s="7"/>
      <c r="E147" s="7"/>
      <c r="F147" s="7"/>
      <c r="G147" s="7"/>
      <c r="H147" s="7"/>
      <c r="I147" s="7"/>
      <c r="J147" s="7"/>
      <c r="K147" s="4"/>
      <c r="L147" s="7"/>
      <c r="M147" s="7"/>
      <c r="N147" s="7"/>
      <c r="O147" s="4"/>
      <c r="P147" s="7"/>
      <c r="Q147" s="56"/>
      <c r="R147" s="56"/>
    </row>
    <row r="148" spans="1:18" s="14" customFormat="1" x14ac:dyDescent="0.2">
      <c r="A148" s="3"/>
      <c r="B148" s="7"/>
      <c r="C148" s="4"/>
      <c r="D148" s="7"/>
      <c r="E148" s="7"/>
      <c r="F148" s="7"/>
      <c r="G148" s="7"/>
      <c r="H148" s="7"/>
      <c r="I148" s="7"/>
      <c r="J148" s="7"/>
      <c r="K148" s="4"/>
      <c r="L148" s="7"/>
      <c r="M148" s="7"/>
      <c r="N148" s="7"/>
      <c r="O148" s="4"/>
      <c r="P148" s="7"/>
      <c r="Q148" s="7"/>
      <c r="R148" s="6"/>
    </row>
    <row r="149" spans="1:18" s="14" customFormat="1" ht="15" x14ac:dyDescent="0.2">
      <c r="A149" s="3"/>
      <c r="B149" s="7"/>
      <c r="C149" s="4"/>
      <c r="D149" s="7"/>
      <c r="E149" s="7"/>
      <c r="F149" s="7"/>
      <c r="G149" s="7"/>
      <c r="H149" s="7"/>
      <c r="I149" s="7"/>
      <c r="J149" s="7"/>
      <c r="K149" s="4"/>
      <c r="L149" s="7"/>
      <c r="M149" s="7"/>
      <c r="N149" s="7"/>
      <c r="O149" s="4"/>
      <c r="P149" s="4"/>
      <c r="Q149" s="56"/>
      <c r="R149" s="56"/>
    </row>
    <row r="150" spans="1:18" s="14" customFormat="1" ht="15" x14ac:dyDescent="0.2">
      <c r="A150" s="3"/>
      <c r="B150" s="7"/>
      <c r="C150" s="4"/>
      <c r="D150" s="7"/>
      <c r="E150" s="7"/>
      <c r="F150" s="7"/>
      <c r="G150" s="7"/>
      <c r="H150" s="7"/>
      <c r="I150" s="7"/>
      <c r="J150" s="7"/>
      <c r="K150" s="4"/>
      <c r="L150" s="7"/>
      <c r="M150" s="7"/>
      <c r="N150" s="7"/>
      <c r="O150" s="4"/>
      <c r="P150" s="4"/>
      <c r="Q150" s="56"/>
      <c r="R150" s="56"/>
    </row>
    <row r="151" spans="1:18" s="14" customFormat="1" x14ac:dyDescent="0.25">
      <c r="R151" s="15"/>
    </row>
    <row r="152" spans="1:18" s="14" customFormat="1" x14ac:dyDescent="0.25">
      <c r="R152" s="15"/>
    </row>
    <row r="153" spans="1:18" s="14" customFormat="1" x14ac:dyDescent="0.25">
      <c r="R153" s="15"/>
    </row>
    <row r="154" spans="1:18" s="14" customFormat="1" x14ac:dyDescent="0.25">
      <c r="R154" s="15"/>
    </row>
    <row r="155" spans="1:18" s="14" customFormat="1" x14ac:dyDescent="0.25">
      <c r="R155" s="15"/>
    </row>
    <row r="156" spans="1:18" s="14" customFormat="1" x14ac:dyDescent="0.25">
      <c r="R156" s="15"/>
    </row>
    <row r="157" spans="1:18" s="14" customFormat="1" x14ac:dyDescent="0.25">
      <c r="R157" s="15"/>
    </row>
    <row r="158" spans="1:18" s="14" customFormat="1" x14ac:dyDescent="0.25">
      <c r="R158" s="15"/>
    </row>
    <row r="159" spans="1:18" s="14" customFormat="1" x14ac:dyDescent="0.25">
      <c r="R159" s="15"/>
    </row>
    <row r="160" spans="1:18" s="14" customFormat="1" x14ac:dyDescent="0.25">
      <c r="R160" s="15"/>
    </row>
  </sheetData>
  <mergeCells count="15">
    <mergeCell ref="Q143:R143"/>
    <mergeCell ref="Q150:R150"/>
    <mergeCell ref="Q147:R147"/>
    <mergeCell ref="Q144:R144"/>
    <mergeCell ref="Q145:R145"/>
    <mergeCell ref="Q149:R149"/>
    <mergeCell ref="Q146:R146"/>
    <mergeCell ref="K8:R8"/>
    <mergeCell ref="A11:R11"/>
    <mergeCell ref="A2:R2"/>
    <mergeCell ref="A3:R3"/>
    <mergeCell ref="A4:R4"/>
    <mergeCell ref="A5:R5"/>
    <mergeCell ref="A6:R6"/>
    <mergeCell ref="A7:R7"/>
  </mergeCells>
  <pageMargins left="0.49212598425196902" right="0" top="0.39370078740157499" bottom="0.49212598425196902" header="0.39370078740157499" footer="0.49212598425196902"/>
  <pageSetup scale="47" fitToHeight="5" orientation="landscape" r:id="rId1"/>
  <headerFooter alignWithMargins="0"/>
  <rowBreaks count="1" manualBreakCount="1">
    <brk id="1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topLeftCell="A52" zoomScale="70" zoomScaleNormal="70" workbookViewId="0">
      <selection activeCell="P68" sqref="P68"/>
    </sheetView>
  </sheetViews>
  <sheetFormatPr defaultColWidth="9.140625" defaultRowHeight="15" x14ac:dyDescent="0.2"/>
  <cols>
    <col min="1" max="1" width="40.5703125" style="1" customWidth="1"/>
    <col min="2" max="2" width="15.42578125" customWidth="1"/>
    <col min="4" max="4" width="16.42578125" customWidth="1"/>
    <col min="6" max="6" width="14.85546875" customWidth="1"/>
    <col min="8" max="8" width="11.28515625" customWidth="1"/>
    <col min="10" max="10" width="12.7109375" customWidth="1"/>
    <col min="12" max="12" width="14.85546875" customWidth="1"/>
  </cols>
  <sheetData>
    <row r="1" spans="1:18" s="1" customFormat="1" ht="31.5" x14ac:dyDescent="0.25">
      <c r="D1" s="14"/>
      <c r="H1" s="14"/>
      <c r="L1" s="14"/>
      <c r="P1" s="14"/>
      <c r="R1" s="13" t="s">
        <v>129</v>
      </c>
    </row>
    <row r="2" spans="1:18" s="1" customFormat="1" ht="23.45" customHeight="1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1" customFormat="1" ht="18" customHeight="1" x14ac:dyDescent="0.2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s="1" customFormat="1" ht="15.6" customHeight="1" x14ac:dyDescent="0.2">
      <c r="A4" s="53" t="s">
        <v>130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s="1" customFormat="1" ht="20.100000000000001" customHeight="1" x14ac:dyDescent="0.2">
      <c r="A5" s="53" t="s">
        <v>134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14" customFormat="1" ht="21" customHeight="1" x14ac:dyDescent="0.2">
      <c r="A6" s="54" t="s">
        <v>117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12.75" x14ac:dyDescent="0.2">
      <c r="A7"/>
    </row>
    <row r="8" spans="1:18" x14ac:dyDescent="0.2">
      <c r="A8" s="3"/>
    </row>
    <row r="9" spans="1:18" ht="30" customHeight="1" x14ac:dyDescent="0.2">
      <c r="A9" s="3"/>
      <c r="B9" s="8"/>
      <c r="D9" s="8"/>
      <c r="F9" s="8"/>
      <c r="H9" s="8"/>
      <c r="J9" s="8"/>
      <c r="L9" s="46"/>
    </row>
    <row r="10" spans="1:18" ht="33.75" customHeight="1" x14ac:dyDescent="0.25">
      <c r="A10" s="9"/>
      <c r="B10" s="10" t="s">
        <v>135</v>
      </c>
      <c r="D10" s="10" t="s">
        <v>4</v>
      </c>
      <c r="F10" s="10" t="s">
        <v>136</v>
      </c>
      <c r="H10" s="10" t="s">
        <v>137</v>
      </c>
      <c r="J10" s="10" t="s">
        <v>5</v>
      </c>
      <c r="L10" s="47" t="s">
        <v>138</v>
      </c>
    </row>
    <row r="11" spans="1:18" ht="12.75" x14ac:dyDescent="0.2">
      <c r="A11"/>
    </row>
    <row r="12" spans="1:18" x14ac:dyDescent="0.2">
      <c r="A12" s="3"/>
    </row>
    <row r="13" spans="1:18" ht="15.75" x14ac:dyDescent="0.2">
      <c r="A13" s="5" t="s">
        <v>70</v>
      </c>
    </row>
    <row r="14" spans="1:18" x14ac:dyDescent="0.2">
      <c r="A14" s="3" t="s">
        <v>6</v>
      </c>
      <c r="B14" s="50">
        <f>'Income Statement'!B14</f>
        <v>49236.59</v>
      </c>
      <c r="D14" s="50">
        <f>'Income Statement'!D14</f>
        <v>25000</v>
      </c>
      <c r="F14" s="50">
        <f>'Income Statement'!H14</f>
        <v>50424.14</v>
      </c>
      <c r="H14" s="50">
        <f>'Income Statement'!J14</f>
        <v>111614.79</v>
      </c>
      <c r="J14" s="50">
        <f>'Income Statement'!L14</f>
        <v>43740</v>
      </c>
      <c r="L14" s="50">
        <f>'Income Statement'!P14</f>
        <v>155131.81</v>
      </c>
    </row>
    <row r="15" spans="1:18" x14ac:dyDescent="0.2">
      <c r="A15" s="3" t="s">
        <v>7</v>
      </c>
      <c r="B15" s="50">
        <f>'Income Statement'!B15</f>
        <v>38428</v>
      </c>
      <c r="D15" s="50">
        <f>'Income Statement'!D15</f>
        <v>10500</v>
      </c>
      <c r="F15" s="50">
        <f>'Income Statement'!H15</f>
        <v>64934.68</v>
      </c>
      <c r="H15" s="50">
        <f>'Income Statement'!J15</f>
        <v>63694.13</v>
      </c>
      <c r="J15" s="50">
        <f>'Income Statement'!L15</f>
        <v>20500</v>
      </c>
      <c r="L15" s="50">
        <f>'Income Statement'!P15</f>
        <v>128591.92</v>
      </c>
    </row>
    <row r="16" spans="1:18" x14ac:dyDescent="0.2">
      <c r="A16" s="3" t="s">
        <v>9</v>
      </c>
      <c r="B16" s="50">
        <f>'Income Statement'!B16</f>
        <v>101763.39</v>
      </c>
      <c r="D16" s="50">
        <f>'Income Statement'!D16</f>
        <v>58837</v>
      </c>
      <c r="F16" s="50">
        <f>'Income Statement'!H16</f>
        <v>125876.55</v>
      </c>
      <c r="H16" s="50">
        <f>'Income Statement'!J16</f>
        <v>201812.39</v>
      </c>
      <c r="J16" s="50">
        <f>'Income Statement'!L16</f>
        <v>92525</v>
      </c>
      <c r="L16" s="50">
        <f>'Income Statement'!P16</f>
        <v>203411.55</v>
      </c>
    </row>
    <row r="17" spans="1:12" x14ac:dyDescent="0.2">
      <c r="A17" s="3" t="s">
        <v>99</v>
      </c>
      <c r="B17" s="50">
        <f>'Income Statement'!B17</f>
        <v>0</v>
      </c>
      <c r="D17" s="50">
        <f>'Income Statement'!D17</f>
        <v>0</v>
      </c>
      <c r="F17" s="50">
        <f>'Income Statement'!H17</f>
        <v>0</v>
      </c>
      <c r="H17" s="50">
        <f>'Income Statement'!J17</f>
        <v>0</v>
      </c>
      <c r="J17" s="50">
        <f>'Income Statement'!L17</f>
        <v>0</v>
      </c>
      <c r="L17" s="50">
        <f>'Income Statement'!P17</f>
        <v>0</v>
      </c>
    </row>
    <row r="18" spans="1:12" x14ac:dyDescent="0.2">
      <c r="A18" s="3" t="s">
        <v>10</v>
      </c>
      <c r="B18" s="50">
        <f>'Income Statement'!B18</f>
        <v>8295</v>
      </c>
      <c r="D18" s="50">
        <f>'Income Statement'!D18</f>
        <v>1000</v>
      </c>
      <c r="F18" s="50">
        <f>'Income Statement'!H18</f>
        <v>6745</v>
      </c>
      <c r="H18" s="50">
        <f>'Income Statement'!J18</f>
        <v>25410.23</v>
      </c>
      <c r="J18" s="50">
        <f>'Income Statement'!L18</f>
        <v>7000</v>
      </c>
      <c r="L18" s="50">
        <f>'Income Statement'!P18</f>
        <v>17045</v>
      </c>
    </row>
    <row r="19" spans="1:12" x14ac:dyDescent="0.2">
      <c r="A19" s="3" t="s">
        <v>11</v>
      </c>
      <c r="B19" s="50">
        <f>'Income Statement'!B19</f>
        <v>6185</v>
      </c>
      <c r="D19" s="50">
        <f>'Income Statement'!D19</f>
        <v>4000</v>
      </c>
      <c r="F19" s="50">
        <f>'Income Statement'!H19</f>
        <v>9924</v>
      </c>
      <c r="H19" s="50">
        <f>'Income Statement'!J19</f>
        <v>11660</v>
      </c>
      <c r="J19" s="50">
        <f>'Income Statement'!L19</f>
        <v>9500</v>
      </c>
      <c r="L19" s="50">
        <f>'Income Statement'!P19</f>
        <v>18480</v>
      </c>
    </row>
    <row r="20" spans="1:12" x14ac:dyDescent="0.2">
      <c r="A20" s="3" t="s">
        <v>13</v>
      </c>
      <c r="B20" s="50">
        <f>'Income Statement'!B20</f>
        <v>56758.41</v>
      </c>
      <c r="D20" s="50">
        <f>'Income Statement'!D20</f>
        <v>30000</v>
      </c>
      <c r="F20" s="50">
        <f>'Income Statement'!H20</f>
        <v>42241.31</v>
      </c>
      <c r="H20" s="50">
        <f>'Income Statement'!J20</f>
        <v>120559.22</v>
      </c>
      <c r="J20" s="50">
        <f>'Income Statement'!L20</f>
        <v>60000</v>
      </c>
      <c r="L20" s="50">
        <f>'Income Statement'!P20</f>
        <v>83026.02</v>
      </c>
    </row>
    <row r="21" spans="1:12" x14ac:dyDescent="0.2">
      <c r="A21" s="3" t="s">
        <v>14</v>
      </c>
      <c r="B21" s="50">
        <f>'Income Statement'!B21</f>
        <v>347649.69</v>
      </c>
      <c r="D21" s="50">
        <f>'Income Statement'!D21</f>
        <v>25000</v>
      </c>
      <c r="F21" s="50">
        <f>'Income Statement'!H21</f>
        <v>145450</v>
      </c>
      <c r="H21" s="50">
        <f>'Income Statement'!J21</f>
        <v>487649.69</v>
      </c>
      <c r="J21" s="50">
        <f>'Income Statement'!L21</f>
        <v>55000</v>
      </c>
      <c r="L21" s="50">
        <f>'Income Statement'!P21</f>
        <v>303650</v>
      </c>
    </row>
    <row r="22" spans="1:12" ht="15.75" x14ac:dyDescent="0.2">
      <c r="A22" s="5" t="s">
        <v>16</v>
      </c>
      <c r="B22" s="50">
        <f>'Income Statement'!B22</f>
        <v>608316.07999999996</v>
      </c>
      <c r="D22" s="50">
        <f>'Income Statement'!D22</f>
        <v>154337</v>
      </c>
      <c r="F22" s="50">
        <f>'Income Statement'!H22</f>
        <v>445595.68</v>
      </c>
      <c r="H22" s="50">
        <f>'Income Statement'!J22</f>
        <v>1022400.45</v>
      </c>
      <c r="J22" s="50">
        <f>'Income Statement'!L22</f>
        <v>288265</v>
      </c>
      <c r="L22" s="50">
        <f>'Income Statement'!P22</f>
        <v>909336.29999999993</v>
      </c>
    </row>
    <row r="23" spans="1:12" ht="15.75" x14ac:dyDescent="0.2">
      <c r="A23" s="5" t="s">
        <v>94</v>
      </c>
      <c r="B23" s="50">
        <f>'Income Statement'!B23</f>
        <v>0</v>
      </c>
      <c r="D23" s="50">
        <f>'Income Statement'!D23</f>
        <v>0</v>
      </c>
      <c r="F23" s="50">
        <f>'Income Statement'!H23</f>
        <v>0</v>
      </c>
      <c r="H23" s="50">
        <f>'Income Statement'!J23</f>
        <v>0</v>
      </c>
      <c r="J23" s="50">
        <f>'Income Statement'!L23</f>
        <v>0</v>
      </c>
      <c r="L23" s="50">
        <f>'Income Statement'!P23</f>
        <v>0</v>
      </c>
    </row>
    <row r="24" spans="1:12" x14ac:dyDescent="0.2">
      <c r="A24" s="3" t="s">
        <v>75</v>
      </c>
      <c r="B24" s="50">
        <f>'Income Statement'!B24</f>
        <v>5461.02</v>
      </c>
      <c r="D24" s="50">
        <f>'Income Statement'!D24</f>
        <v>4050</v>
      </c>
      <c r="F24" s="50">
        <f>'Income Statement'!H24</f>
        <v>3642.22</v>
      </c>
      <c r="H24" s="50">
        <f>'Income Statement'!J24</f>
        <v>11122.3</v>
      </c>
      <c r="J24" s="50">
        <f>'Income Statement'!L24</f>
        <v>12850</v>
      </c>
      <c r="L24" s="50">
        <f>'Income Statement'!P24</f>
        <v>17001.71</v>
      </c>
    </row>
    <row r="25" spans="1:12" x14ac:dyDescent="0.2">
      <c r="A25" s="3" t="s">
        <v>8</v>
      </c>
      <c r="B25" s="50">
        <f>'Income Statement'!B25</f>
        <v>3807.74</v>
      </c>
      <c r="D25" s="50">
        <f>'Income Statement'!D25</f>
        <v>2500</v>
      </c>
      <c r="F25" s="50">
        <f>'Income Statement'!H25</f>
        <v>4479.68</v>
      </c>
      <c r="H25" s="50">
        <f>'Income Statement'!J25</f>
        <v>11013.64</v>
      </c>
      <c r="J25" s="50">
        <f>'Income Statement'!L25</f>
        <v>10000</v>
      </c>
      <c r="L25" s="50">
        <f>'Income Statement'!P25</f>
        <v>22148.23</v>
      </c>
    </row>
    <row r="26" spans="1:12" ht="15.75" x14ac:dyDescent="0.25">
      <c r="A26" s="16" t="s">
        <v>95</v>
      </c>
      <c r="B26" s="50">
        <f>'Income Statement'!B26</f>
        <v>9268.76</v>
      </c>
      <c r="D26" s="50">
        <f>'Income Statement'!D26</f>
        <v>6550</v>
      </c>
      <c r="F26" s="50">
        <f>'Income Statement'!H26</f>
        <v>8121.9</v>
      </c>
      <c r="H26" s="50">
        <f>'Income Statement'!J26</f>
        <v>22135.94</v>
      </c>
      <c r="J26" s="50">
        <f>'Income Statement'!L26</f>
        <v>22850</v>
      </c>
      <c r="L26" s="50">
        <f>'Income Statement'!P26</f>
        <v>39149.94</v>
      </c>
    </row>
    <row r="27" spans="1:12" ht="15.75" x14ac:dyDescent="0.2">
      <c r="A27" s="5"/>
      <c r="B27" s="50">
        <f>'Income Statement'!B27</f>
        <v>0</v>
      </c>
      <c r="D27" s="50">
        <f>'Income Statement'!D27</f>
        <v>0</v>
      </c>
      <c r="F27" s="50">
        <f>'Income Statement'!H27</f>
        <v>0</v>
      </c>
      <c r="H27" s="50">
        <f>'Income Statement'!J27</f>
        <v>0</v>
      </c>
      <c r="J27" s="50">
        <f>'Income Statement'!L27</f>
        <v>0</v>
      </c>
      <c r="L27" s="50">
        <f>'Income Statement'!P27</f>
        <v>0</v>
      </c>
    </row>
    <row r="28" spans="1:12" ht="15.75" x14ac:dyDescent="0.2">
      <c r="A28" s="5" t="s">
        <v>87</v>
      </c>
      <c r="B28" s="50">
        <f>'Income Statement'!B28</f>
        <v>0</v>
      </c>
      <c r="D28" s="50">
        <f>'Income Statement'!D28</f>
        <v>0</v>
      </c>
      <c r="F28" s="50">
        <f>'Income Statement'!H28</f>
        <v>0</v>
      </c>
      <c r="H28" s="50">
        <f>'Income Statement'!J28</f>
        <v>0</v>
      </c>
      <c r="J28" s="50">
        <f>'Income Statement'!L28</f>
        <v>0</v>
      </c>
      <c r="L28" s="50">
        <f>'Income Statement'!P28</f>
        <v>0</v>
      </c>
    </row>
    <row r="29" spans="1:12" x14ac:dyDescent="0.2">
      <c r="A29" s="3" t="s">
        <v>15</v>
      </c>
      <c r="B29" s="50">
        <f>'Income Statement'!B29</f>
        <v>0</v>
      </c>
      <c r="D29" s="50">
        <f>'Income Statement'!D29</f>
        <v>0</v>
      </c>
      <c r="F29" s="50">
        <f>'Income Statement'!H29</f>
        <v>0</v>
      </c>
      <c r="H29" s="50">
        <f>'Income Statement'!J29</f>
        <v>0</v>
      </c>
      <c r="J29" s="50">
        <f>'Income Statement'!L29</f>
        <v>0</v>
      </c>
      <c r="L29" s="50">
        <f>'Income Statement'!P29</f>
        <v>0</v>
      </c>
    </row>
    <row r="30" spans="1:12" x14ac:dyDescent="0.2">
      <c r="A30" s="3" t="s">
        <v>79</v>
      </c>
      <c r="B30" s="50">
        <f>'Income Statement'!B30</f>
        <v>0</v>
      </c>
      <c r="D30" s="50">
        <f>'Income Statement'!D30</f>
        <v>6500</v>
      </c>
      <c r="F30" s="50">
        <f>'Income Statement'!H30</f>
        <v>0</v>
      </c>
      <c r="H30" s="50">
        <f>'Income Statement'!J30</f>
        <v>0</v>
      </c>
      <c r="J30" s="50">
        <f>'Income Statement'!L30</f>
        <v>6500</v>
      </c>
      <c r="L30" s="50">
        <f>'Income Statement'!P30</f>
        <v>0</v>
      </c>
    </row>
    <row r="31" spans="1:12" x14ac:dyDescent="0.2">
      <c r="A31" s="3" t="s">
        <v>96</v>
      </c>
      <c r="B31" s="50">
        <f>'Income Statement'!B31</f>
        <v>0</v>
      </c>
      <c r="D31" s="50">
        <f>'Income Statement'!D31</f>
        <v>0</v>
      </c>
      <c r="F31" s="50">
        <f>'Income Statement'!H31</f>
        <v>0</v>
      </c>
      <c r="H31" s="50">
        <f>'Income Statement'!J31</f>
        <v>0</v>
      </c>
      <c r="J31" s="50">
        <f>'Income Statement'!L31</f>
        <v>0</v>
      </c>
      <c r="L31" s="50">
        <f>'Income Statement'!P31</f>
        <v>0</v>
      </c>
    </row>
    <row r="32" spans="1:12" x14ac:dyDescent="0.2">
      <c r="A32" s="3" t="s">
        <v>97</v>
      </c>
      <c r="B32" s="50">
        <f>'Income Statement'!B32</f>
        <v>735.5</v>
      </c>
      <c r="D32" s="50">
        <f>'Income Statement'!D32</f>
        <v>0</v>
      </c>
      <c r="F32" s="50">
        <f>'Income Statement'!H32</f>
        <v>0</v>
      </c>
      <c r="H32" s="50">
        <f>'Income Statement'!J32</f>
        <v>735.5</v>
      </c>
      <c r="J32" s="50">
        <f>'Income Statement'!L32</f>
        <v>0</v>
      </c>
      <c r="L32" s="50">
        <f>'Income Statement'!P32</f>
        <v>0</v>
      </c>
    </row>
    <row r="33" spans="1:12" x14ac:dyDescent="0.2">
      <c r="A33" s="3" t="s">
        <v>92</v>
      </c>
      <c r="B33" s="50">
        <f>'Income Statement'!B33</f>
        <v>0</v>
      </c>
      <c r="D33" s="50">
        <f>'Income Statement'!D33</f>
        <v>0</v>
      </c>
      <c r="F33" s="50">
        <f>'Income Statement'!H33</f>
        <v>0</v>
      </c>
      <c r="H33" s="50">
        <f>'Income Statement'!J33</f>
        <v>0</v>
      </c>
      <c r="J33" s="50">
        <f>'Income Statement'!L33</f>
        <v>0</v>
      </c>
      <c r="L33" s="50">
        <f>'Income Statement'!P33</f>
        <v>0</v>
      </c>
    </row>
    <row r="34" spans="1:12" x14ac:dyDescent="0.2">
      <c r="A34" s="3" t="s">
        <v>132</v>
      </c>
      <c r="B34" s="50">
        <f>'Income Statement'!B34</f>
        <v>0</v>
      </c>
      <c r="D34" s="50">
        <f>'Income Statement'!D34</f>
        <v>0</v>
      </c>
      <c r="F34" s="50">
        <f>'Income Statement'!H34</f>
        <v>0</v>
      </c>
      <c r="H34" s="50">
        <f>'Income Statement'!J34</f>
        <v>0</v>
      </c>
      <c r="J34" s="50">
        <f>'Income Statement'!L34</f>
        <v>0</v>
      </c>
      <c r="L34" s="50">
        <f>'Income Statement'!P34</f>
        <v>36.4</v>
      </c>
    </row>
    <row r="35" spans="1:12" ht="15.75" x14ac:dyDescent="0.2">
      <c r="A35" s="5" t="s">
        <v>88</v>
      </c>
      <c r="B35" s="50">
        <f>'Income Statement'!B35</f>
        <v>735.5</v>
      </c>
      <c r="D35" s="50">
        <f>'Income Statement'!D35</f>
        <v>6500</v>
      </c>
      <c r="F35" s="50">
        <f>'Income Statement'!H35</f>
        <v>0</v>
      </c>
      <c r="H35" s="50">
        <f>'Income Statement'!J35</f>
        <v>735.5</v>
      </c>
      <c r="J35" s="50">
        <f>'Income Statement'!L35</f>
        <v>6500</v>
      </c>
      <c r="L35" s="50">
        <f>'Income Statement'!P35</f>
        <v>36.4</v>
      </c>
    </row>
    <row r="36" spans="1:12" x14ac:dyDescent="0.2">
      <c r="A36" s="3"/>
      <c r="B36" s="50">
        <f>'Income Statement'!B36</f>
        <v>0</v>
      </c>
      <c r="D36" s="50">
        <f>'Income Statement'!D36</f>
        <v>0</v>
      </c>
      <c r="F36" s="50">
        <f>'Income Statement'!H36</f>
        <v>0</v>
      </c>
      <c r="H36" s="50">
        <f>'Income Statement'!J36</f>
        <v>0</v>
      </c>
      <c r="J36" s="50">
        <f>'Income Statement'!L36</f>
        <v>0</v>
      </c>
      <c r="L36" s="50">
        <f>'Income Statement'!P36</f>
        <v>0</v>
      </c>
    </row>
    <row r="37" spans="1:12" ht="15.75" x14ac:dyDescent="0.2">
      <c r="A37" s="5" t="s">
        <v>17</v>
      </c>
      <c r="B37" s="50">
        <f>'Income Statement'!B37</f>
        <v>0</v>
      </c>
      <c r="D37" s="50">
        <f>'Income Statement'!D37</f>
        <v>0</v>
      </c>
      <c r="F37" s="50">
        <f>'Income Statement'!H37</f>
        <v>0</v>
      </c>
      <c r="H37" s="50">
        <f>'Income Statement'!J37</f>
        <v>0</v>
      </c>
      <c r="J37" s="50">
        <f>'Income Statement'!L37</f>
        <v>0</v>
      </c>
      <c r="L37" s="50">
        <f>'Income Statement'!P37</f>
        <v>0</v>
      </c>
    </row>
    <row r="38" spans="1:12" x14ac:dyDescent="0.2">
      <c r="A38" s="3" t="s">
        <v>18</v>
      </c>
      <c r="B38" s="50">
        <f>'Income Statement'!B38</f>
        <v>124392.21</v>
      </c>
      <c r="D38" s="50">
        <f>'Income Statement'!D38</f>
        <v>373014</v>
      </c>
      <c r="F38" s="50">
        <f>'Income Statement'!H38</f>
        <v>238441.76</v>
      </c>
      <c r="H38" s="50">
        <f>'Income Statement'!J38</f>
        <v>504552.29</v>
      </c>
      <c r="J38" s="50">
        <f>'Income Statement'!L38</f>
        <v>858528</v>
      </c>
      <c r="L38" s="50">
        <f>'Income Statement'!P38</f>
        <v>683501.19</v>
      </c>
    </row>
    <row r="39" spans="1:12" x14ac:dyDescent="0.2">
      <c r="A39" s="3" t="s">
        <v>89</v>
      </c>
      <c r="B39" s="50">
        <f>'Income Statement'!B39</f>
        <v>6317.64</v>
      </c>
      <c r="D39" s="50">
        <f>'Income Statement'!D39</f>
        <v>0</v>
      </c>
      <c r="F39" s="50">
        <f>'Income Statement'!H39</f>
        <v>0</v>
      </c>
      <c r="H39" s="50">
        <f>'Income Statement'!J39</f>
        <v>6317.64</v>
      </c>
      <c r="J39" s="50">
        <f>'Income Statement'!L39</f>
        <v>0</v>
      </c>
      <c r="L39" s="50">
        <f>'Income Statement'!P39</f>
        <v>0</v>
      </c>
    </row>
    <row r="40" spans="1:12" x14ac:dyDescent="0.2">
      <c r="A40" s="3" t="s">
        <v>19</v>
      </c>
      <c r="B40" s="50">
        <f>'Income Statement'!B40</f>
        <v>5981.38</v>
      </c>
      <c r="D40" s="50">
        <f>'Income Statement'!D40</f>
        <v>7199</v>
      </c>
      <c r="F40" s="50">
        <f>'Income Statement'!H40</f>
        <v>107224.81</v>
      </c>
      <c r="H40" s="50">
        <f>'Income Statement'!J40</f>
        <v>11410.21</v>
      </c>
      <c r="J40" s="50">
        <f>'Income Statement'!L40</f>
        <v>14398</v>
      </c>
      <c r="L40" s="50">
        <f>'Income Statement'!P40</f>
        <v>107224.81</v>
      </c>
    </row>
    <row r="41" spans="1:12" ht="15.75" x14ac:dyDescent="0.2">
      <c r="A41" s="5" t="s">
        <v>20</v>
      </c>
      <c r="B41" s="50">
        <f>'Income Statement'!B41</f>
        <v>136691.23000000001</v>
      </c>
      <c r="D41" s="50">
        <f>'Income Statement'!D41</f>
        <v>380213</v>
      </c>
      <c r="F41" s="50">
        <f>'Income Statement'!H41</f>
        <v>345666.57</v>
      </c>
      <c r="H41" s="50">
        <f>'Income Statement'!J41</f>
        <v>522280.14</v>
      </c>
      <c r="J41" s="50">
        <f>'Income Statement'!L41</f>
        <v>872926</v>
      </c>
      <c r="L41" s="50">
        <f>'Income Statement'!P41</f>
        <v>790726</v>
      </c>
    </row>
    <row r="42" spans="1:12" x14ac:dyDescent="0.2">
      <c r="A42" s="3"/>
      <c r="B42" s="50">
        <f>'Income Statement'!B42</f>
        <v>0</v>
      </c>
      <c r="D42" s="50">
        <f>'Income Statement'!D42</f>
        <v>0</v>
      </c>
      <c r="F42" s="50">
        <f>'Income Statement'!H42</f>
        <v>0</v>
      </c>
      <c r="H42" s="50">
        <f>'Income Statement'!J42</f>
        <v>0</v>
      </c>
      <c r="J42" s="50">
        <f>'Income Statement'!L42</f>
        <v>0</v>
      </c>
      <c r="L42" s="50">
        <f>'Income Statement'!P42</f>
        <v>0</v>
      </c>
    </row>
    <row r="43" spans="1:12" ht="15.75" x14ac:dyDescent="0.2">
      <c r="A43" s="5" t="s">
        <v>21</v>
      </c>
      <c r="B43" s="50">
        <f>'Income Statement'!B43</f>
        <v>0</v>
      </c>
      <c r="D43" s="50">
        <f>'Income Statement'!D43</f>
        <v>0</v>
      </c>
      <c r="F43" s="50">
        <f>'Income Statement'!H43</f>
        <v>0</v>
      </c>
      <c r="H43" s="50">
        <f>'Income Statement'!J43</f>
        <v>0</v>
      </c>
      <c r="J43" s="50">
        <f>'Income Statement'!L43</f>
        <v>0</v>
      </c>
      <c r="L43" s="50">
        <f>'Income Statement'!P43</f>
        <v>0</v>
      </c>
    </row>
    <row r="44" spans="1:12" x14ac:dyDescent="0.2">
      <c r="A44" s="3" t="s">
        <v>76</v>
      </c>
      <c r="B44" s="50">
        <f>'Income Statement'!B44</f>
        <v>50400</v>
      </c>
      <c r="D44" s="50">
        <f>'Income Statement'!D44</f>
        <v>160000</v>
      </c>
      <c r="F44" s="50">
        <f>'Income Statement'!H44</f>
        <v>414668</v>
      </c>
      <c r="H44" s="50">
        <f>'Income Statement'!J44</f>
        <v>476870</v>
      </c>
      <c r="J44" s="50">
        <f>'Income Statement'!L44</f>
        <v>500000</v>
      </c>
      <c r="L44" s="50">
        <f>'Income Statement'!P44</f>
        <v>439668</v>
      </c>
    </row>
    <row r="45" spans="1:12" x14ac:dyDescent="0.2">
      <c r="A45" s="3" t="s">
        <v>77</v>
      </c>
      <c r="B45" s="50">
        <f>'Income Statement'!B45</f>
        <v>149203.9</v>
      </c>
      <c r="D45" s="50">
        <f>'Income Statement'!D45</f>
        <v>49656</v>
      </c>
      <c r="F45" s="50">
        <f>'Income Statement'!H45</f>
        <v>142519.88</v>
      </c>
      <c r="H45" s="50">
        <f>'Income Statement'!J45</f>
        <v>468320.45</v>
      </c>
      <c r="J45" s="50">
        <f>'Income Statement'!L45</f>
        <v>164312</v>
      </c>
      <c r="L45" s="50">
        <f>'Income Statement'!P45</f>
        <v>195500.26</v>
      </c>
    </row>
    <row r="46" spans="1:12" ht="15.75" x14ac:dyDescent="0.2">
      <c r="A46" s="5" t="s">
        <v>78</v>
      </c>
      <c r="B46" s="50">
        <f>'Income Statement'!B46</f>
        <v>199603.9</v>
      </c>
      <c r="D46" s="50">
        <f>'Income Statement'!D46</f>
        <v>209656</v>
      </c>
      <c r="F46" s="50">
        <f>'Income Statement'!H46</f>
        <v>557187.88</v>
      </c>
      <c r="H46" s="50">
        <f>'Income Statement'!J46</f>
        <v>945190.45</v>
      </c>
      <c r="J46" s="50">
        <f>'Income Statement'!L46</f>
        <v>664312</v>
      </c>
      <c r="L46" s="50">
        <f>'Income Statement'!P46</f>
        <v>635168.26</v>
      </c>
    </row>
    <row r="47" spans="1:12" ht="15.75" x14ac:dyDescent="0.2">
      <c r="A47" s="5"/>
      <c r="B47" s="50">
        <f>'Income Statement'!B47</f>
        <v>0</v>
      </c>
      <c r="D47" s="50">
        <f>'Income Statement'!D47</f>
        <v>0</v>
      </c>
      <c r="F47" s="50">
        <f>'Income Statement'!H47</f>
        <v>0</v>
      </c>
      <c r="H47" s="50">
        <f>'Income Statement'!J47</f>
        <v>0</v>
      </c>
      <c r="J47" s="50">
        <f>'Income Statement'!L47</f>
        <v>0</v>
      </c>
      <c r="L47" s="50">
        <f>'Income Statement'!P47</f>
        <v>0</v>
      </c>
    </row>
    <row r="48" spans="1:12" ht="15.75" x14ac:dyDescent="0.2">
      <c r="A48" s="5" t="s">
        <v>22</v>
      </c>
      <c r="B48" s="50">
        <f>'Income Statement'!B48</f>
        <v>0</v>
      </c>
      <c r="D48" s="50">
        <f>'Income Statement'!D48</f>
        <v>0</v>
      </c>
      <c r="F48" s="50">
        <f>'Income Statement'!H48</f>
        <v>0</v>
      </c>
      <c r="H48" s="50">
        <f>'Income Statement'!J48</f>
        <v>0</v>
      </c>
      <c r="J48" s="50">
        <f>'Income Statement'!L48</f>
        <v>0</v>
      </c>
      <c r="L48" s="50">
        <f>'Income Statement'!P48</f>
        <v>0</v>
      </c>
    </row>
    <row r="49" spans="1:12" x14ac:dyDescent="0.2">
      <c r="A49" s="3" t="s">
        <v>98</v>
      </c>
      <c r="B49" s="50">
        <f>'Income Statement'!B49</f>
        <v>0</v>
      </c>
      <c r="D49" s="50">
        <f>'Income Statement'!D49</f>
        <v>0</v>
      </c>
      <c r="F49" s="50">
        <f>'Income Statement'!H49</f>
        <v>0</v>
      </c>
      <c r="H49" s="50">
        <f>'Income Statement'!J49</f>
        <v>0</v>
      </c>
      <c r="J49" s="50">
        <f>'Income Statement'!L49</f>
        <v>0</v>
      </c>
      <c r="L49" s="50">
        <f>'Income Statement'!P49</f>
        <v>0</v>
      </c>
    </row>
    <row r="50" spans="1:12" x14ac:dyDescent="0.2">
      <c r="A50" s="3" t="s">
        <v>100</v>
      </c>
      <c r="B50" s="50">
        <f>'Income Statement'!B50</f>
        <v>0</v>
      </c>
      <c r="D50" s="50">
        <f>'Income Statement'!D50</f>
        <v>0</v>
      </c>
      <c r="F50" s="50">
        <f>'Income Statement'!H50</f>
        <v>425</v>
      </c>
      <c r="H50" s="50">
        <f>'Income Statement'!J50</f>
        <v>0</v>
      </c>
      <c r="J50" s="50">
        <f>'Income Statement'!L50</f>
        <v>0</v>
      </c>
      <c r="L50" s="50">
        <f>'Income Statement'!P50</f>
        <v>1000</v>
      </c>
    </row>
    <row r="51" spans="1:12" x14ac:dyDescent="0.2">
      <c r="A51" s="3" t="s">
        <v>101</v>
      </c>
      <c r="B51" s="50">
        <f>'Income Statement'!B51</f>
        <v>0</v>
      </c>
      <c r="D51" s="50">
        <f>'Income Statement'!D51</f>
        <v>0</v>
      </c>
      <c r="F51" s="50">
        <f>'Income Statement'!H51</f>
        <v>0</v>
      </c>
      <c r="H51" s="50">
        <f>'Income Statement'!J51</f>
        <v>0</v>
      </c>
      <c r="J51" s="50">
        <f>'Income Statement'!L51</f>
        <v>0</v>
      </c>
      <c r="L51" s="50">
        <f>'Income Statement'!P51</f>
        <v>0</v>
      </c>
    </row>
    <row r="52" spans="1:12" ht="31.5" x14ac:dyDescent="0.2">
      <c r="A52" s="5" t="s">
        <v>23</v>
      </c>
      <c r="B52" s="50">
        <f>'Income Statement'!B52</f>
        <v>0</v>
      </c>
      <c r="D52" s="50">
        <f>'Income Statement'!D52</f>
        <v>0</v>
      </c>
      <c r="F52" s="50">
        <f>'Income Statement'!H52</f>
        <v>425</v>
      </c>
      <c r="H52" s="50">
        <f>'Income Statement'!J52</f>
        <v>0</v>
      </c>
      <c r="J52" s="50">
        <f>'Income Statement'!L52</f>
        <v>0</v>
      </c>
      <c r="L52" s="50">
        <f>'Income Statement'!P52</f>
        <v>1000</v>
      </c>
    </row>
    <row r="53" spans="1:12" x14ac:dyDescent="0.2">
      <c r="A53" s="3"/>
      <c r="B53" s="50">
        <f>'Income Statement'!B53</f>
        <v>0</v>
      </c>
      <c r="D53" s="50">
        <f>'Income Statement'!D53</f>
        <v>0</v>
      </c>
      <c r="F53" s="50">
        <f>'Income Statement'!H53</f>
        <v>0</v>
      </c>
      <c r="H53" s="50">
        <f>'Income Statement'!J53</f>
        <v>0</v>
      </c>
      <c r="J53" s="50">
        <f>'Income Statement'!L53</f>
        <v>0</v>
      </c>
      <c r="L53" s="50">
        <f>'Income Statement'!P53</f>
        <v>0</v>
      </c>
    </row>
    <row r="54" spans="1:12" ht="15.75" x14ac:dyDescent="0.2">
      <c r="A54" s="5" t="s">
        <v>24</v>
      </c>
      <c r="B54" s="50">
        <f>'Income Statement'!B54</f>
        <v>0</v>
      </c>
      <c r="D54" s="50">
        <f>'Income Statement'!D54</f>
        <v>0</v>
      </c>
      <c r="F54" s="50">
        <f>'Income Statement'!H54</f>
        <v>0</v>
      </c>
      <c r="H54" s="50">
        <f>'Income Statement'!J54</f>
        <v>0</v>
      </c>
      <c r="J54" s="50">
        <f>'Income Statement'!L54</f>
        <v>0</v>
      </c>
      <c r="L54" s="50">
        <f>'Income Statement'!P54</f>
        <v>0</v>
      </c>
    </row>
    <row r="55" spans="1:12" x14ac:dyDescent="0.2">
      <c r="A55" s="3" t="s">
        <v>90</v>
      </c>
      <c r="B55" s="50">
        <f>'Income Statement'!B55</f>
        <v>3239.75</v>
      </c>
      <c r="D55" s="50">
        <f>'Income Statement'!D55</f>
        <v>1150</v>
      </c>
      <c r="F55" s="50">
        <f>'Income Statement'!H55</f>
        <v>24848.39</v>
      </c>
      <c r="H55" s="50">
        <f>'Income Statement'!J55</f>
        <v>6251.25</v>
      </c>
      <c r="J55" s="50">
        <f>'Income Statement'!L55</f>
        <v>7900</v>
      </c>
      <c r="L55" s="50">
        <f>'Income Statement'!P55</f>
        <v>35724.32</v>
      </c>
    </row>
    <row r="56" spans="1:12" ht="30" x14ac:dyDescent="0.2">
      <c r="A56" s="3" t="s">
        <v>91</v>
      </c>
      <c r="B56" s="50">
        <f>'Income Statement'!B56</f>
        <v>63541.84</v>
      </c>
      <c r="D56" s="50">
        <f>'Income Statement'!D56</f>
        <v>8000</v>
      </c>
      <c r="F56" s="50">
        <f>'Income Statement'!H56</f>
        <v>10726.51</v>
      </c>
      <c r="H56" s="50">
        <f>'Income Statement'!J56</f>
        <v>67088.84</v>
      </c>
      <c r="J56" s="50">
        <f>'Income Statement'!L56</f>
        <v>13000</v>
      </c>
      <c r="L56" s="50">
        <f>'Income Statement'!P56</f>
        <v>20014.39</v>
      </c>
    </row>
    <row r="57" spans="1:12" x14ac:dyDescent="0.2">
      <c r="A57" s="3" t="s">
        <v>12</v>
      </c>
      <c r="B57" s="50">
        <f>'Income Statement'!B57</f>
        <v>72267.350000000006</v>
      </c>
      <c r="D57" s="50">
        <f>'Income Statement'!D57</f>
        <v>72825</v>
      </c>
      <c r="F57" s="50">
        <f>'Income Statement'!H57</f>
        <v>138282.10999999999</v>
      </c>
      <c r="H57" s="50">
        <f>'Income Statement'!J57</f>
        <v>152154.1</v>
      </c>
      <c r="J57" s="50">
        <f>'Income Statement'!L57</f>
        <v>169925</v>
      </c>
      <c r="L57" s="50">
        <f>'Income Statement'!P57</f>
        <v>259759.38</v>
      </c>
    </row>
    <row r="58" spans="1:12" ht="15.75" x14ac:dyDescent="0.2">
      <c r="A58" s="5" t="s">
        <v>25</v>
      </c>
      <c r="B58" s="50">
        <f>'Income Statement'!B58</f>
        <v>139048.94</v>
      </c>
      <c r="D58" s="50">
        <f>'Income Statement'!D58</f>
        <v>81975</v>
      </c>
      <c r="F58" s="50">
        <f>'Income Statement'!H58</f>
        <v>173857.00999999998</v>
      </c>
      <c r="H58" s="50">
        <f>'Income Statement'!J58</f>
        <v>225494.19</v>
      </c>
      <c r="J58" s="50">
        <f>'Income Statement'!L58</f>
        <v>190825</v>
      </c>
      <c r="L58" s="50">
        <f>'Income Statement'!P58</f>
        <v>315498.09000000003</v>
      </c>
    </row>
    <row r="59" spans="1:12" x14ac:dyDescent="0.2">
      <c r="A59" s="3"/>
      <c r="B59" s="50">
        <f>'Income Statement'!B59</f>
        <v>0</v>
      </c>
      <c r="D59" s="50">
        <f>'Income Statement'!D59</f>
        <v>0</v>
      </c>
      <c r="F59" s="50">
        <f>'Income Statement'!H59</f>
        <v>0</v>
      </c>
      <c r="H59" s="50">
        <f>'Income Statement'!J59</f>
        <v>0</v>
      </c>
      <c r="J59" s="50">
        <f>'Income Statement'!L59</f>
        <v>0</v>
      </c>
      <c r="L59" s="50">
        <f>'Income Statement'!P59</f>
        <v>0</v>
      </c>
    </row>
    <row r="60" spans="1:12" ht="15.75" x14ac:dyDescent="0.2">
      <c r="A60" s="5" t="s">
        <v>120</v>
      </c>
      <c r="B60" s="50">
        <f>'Income Statement'!B60</f>
        <v>0</v>
      </c>
      <c r="D60" s="50">
        <f>'Income Statement'!D60</f>
        <v>0</v>
      </c>
      <c r="F60" s="50">
        <f>'Income Statement'!H60</f>
        <v>0</v>
      </c>
      <c r="H60" s="50">
        <f>'Income Statement'!J60</f>
        <v>0</v>
      </c>
      <c r="J60" s="50">
        <f>'Income Statement'!L60</f>
        <v>0</v>
      </c>
      <c r="L60" s="50">
        <f>'Income Statement'!P60</f>
        <v>0</v>
      </c>
    </row>
    <row r="61" spans="1:12" x14ac:dyDescent="0.2">
      <c r="A61" s="3" t="s">
        <v>86</v>
      </c>
      <c r="B61" s="50">
        <f>'Income Statement'!B61</f>
        <v>4770.51</v>
      </c>
      <c r="D61" s="50">
        <f>'Income Statement'!D61</f>
        <v>17500</v>
      </c>
      <c r="F61" s="50">
        <f>'Income Statement'!H61</f>
        <v>6625.98</v>
      </c>
      <c r="H61" s="50">
        <f>'Income Statement'!J61</f>
        <v>7535.55</v>
      </c>
      <c r="J61" s="50">
        <f>'Income Statement'!L61</f>
        <v>35000</v>
      </c>
      <c r="L61" s="50">
        <f>'Income Statement'!P61</f>
        <v>12154.1</v>
      </c>
    </row>
    <row r="62" spans="1:12" x14ac:dyDescent="0.2">
      <c r="A62" s="14"/>
      <c r="B62" s="50">
        <f>'Income Statement'!B62</f>
        <v>0</v>
      </c>
      <c r="D62" s="50">
        <f>'Income Statement'!D62</f>
        <v>0</v>
      </c>
      <c r="F62" s="50">
        <f>'Income Statement'!H62</f>
        <v>0</v>
      </c>
      <c r="H62" s="50">
        <f>'Income Statement'!J62</f>
        <v>0</v>
      </c>
      <c r="J62" s="50">
        <f>'Income Statement'!L62</f>
        <v>0</v>
      </c>
      <c r="L62" s="50">
        <f>'Income Statement'!P62</f>
        <v>0</v>
      </c>
    </row>
    <row r="63" spans="1:12" ht="15.75" x14ac:dyDescent="0.2">
      <c r="A63" s="5" t="s">
        <v>121</v>
      </c>
      <c r="B63" s="50">
        <f>'Income Statement'!B63</f>
        <v>4770.51</v>
      </c>
      <c r="D63" s="50">
        <f>'Income Statement'!D63</f>
        <v>17500</v>
      </c>
      <c r="F63" s="50">
        <f>'Income Statement'!H63</f>
        <v>6625.98</v>
      </c>
      <c r="H63" s="50">
        <f>'Income Statement'!J63</f>
        <v>7535.55</v>
      </c>
      <c r="J63" s="50">
        <f>'Income Statement'!L63</f>
        <v>35000</v>
      </c>
      <c r="L63" s="50">
        <f>'Income Statement'!P63</f>
        <v>12154.1</v>
      </c>
    </row>
    <row r="64" spans="1:12" ht="15.75" x14ac:dyDescent="0.2">
      <c r="A64" s="5" t="s">
        <v>102</v>
      </c>
      <c r="B64" s="50">
        <f>'Income Statement'!B64</f>
        <v>0</v>
      </c>
      <c r="D64" s="50">
        <f>'Income Statement'!D64</f>
        <v>0</v>
      </c>
      <c r="F64" s="50">
        <f>'Income Statement'!H64</f>
        <v>0</v>
      </c>
      <c r="H64" s="50">
        <f>'Income Statement'!J64</f>
        <v>0</v>
      </c>
      <c r="J64" s="50">
        <f>'Income Statement'!L64</f>
        <v>0</v>
      </c>
      <c r="L64" s="50">
        <f>'Income Statement'!P64</f>
        <v>0</v>
      </c>
    </row>
    <row r="65" spans="1:12" x14ac:dyDescent="0.2">
      <c r="A65" s="3" t="s">
        <v>103</v>
      </c>
      <c r="B65" s="50">
        <f>'Income Statement'!B65</f>
        <v>356.56</v>
      </c>
      <c r="D65" s="50">
        <f>'Income Statement'!D65</f>
        <v>208</v>
      </c>
      <c r="F65" s="50">
        <f>'Income Statement'!H65</f>
        <v>466.24</v>
      </c>
      <c r="H65" s="50">
        <f>'Income Statement'!J65</f>
        <v>730.77</v>
      </c>
      <c r="J65" s="50">
        <f>'Income Statement'!L65</f>
        <v>416</v>
      </c>
      <c r="L65" s="50">
        <f>'Income Statement'!P65</f>
        <v>4263.16</v>
      </c>
    </row>
    <row r="66" spans="1:12" x14ac:dyDescent="0.2">
      <c r="A66" s="3" t="s">
        <v>104</v>
      </c>
      <c r="B66" s="50">
        <f>'Income Statement'!B66</f>
        <v>137967.66</v>
      </c>
      <c r="D66" s="50">
        <f>'Income Statement'!D66</f>
        <v>0</v>
      </c>
      <c r="F66" s="50">
        <f>'Income Statement'!H66</f>
        <v>80134.61</v>
      </c>
      <c r="H66" s="50">
        <f>'Income Statement'!J66</f>
        <v>221616.37</v>
      </c>
      <c r="J66" s="50">
        <f>'Income Statement'!L66</f>
        <v>0</v>
      </c>
      <c r="L66" s="50">
        <f>'Income Statement'!P66</f>
        <v>182090.11</v>
      </c>
    </row>
    <row r="67" spans="1:12" ht="15.75" x14ac:dyDescent="0.2">
      <c r="A67" s="5" t="s">
        <v>105</v>
      </c>
      <c r="B67" s="50">
        <f>'Income Statement'!B67</f>
        <v>138324.22</v>
      </c>
      <c r="D67" s="50">
        <f>'Income Statement'!D67</f>
        <v>208</v>
      </c>
      <c r="F67" s="50">
        <f>'Income Statement'!H67</f>
        <v>80600.850000000006</v>
      </c>
      <c r="H67" s="50">
        <f>'Income Statement'!J67</f>
        <v>222347.13999999998</v>
      </c>
      <c r="J67" s="50">
        <f>'Income Statement'!L67</f>
        <v>416</v>
      </c>
      <c r="L67" s="50">
        <f>'Income Statement'!P67</f>
        <v>186353.27</v>
      </c>
    </row>
    <row r="68" spans="1:12" x14ac:dyDescent="0.2">
      <c r="A68" s="3"/>
      <c r="B68" s="50">
        <f>'Income Statement'!B68</f>
        <v>0</v>
      </c>
      <c r="D68" s="50">
        <f>'Income Statement'!D68</f>
        <v>0</v>
      </c>
      <c r="F68" s="50">
        <f>'Income Statement'!H68</f>
        <v>0</v>
      </c>
      <c r="H68" s="50">
        <f>'Income Statement'!J68</f>
        <v>0</v>
      </c>
      <c r="J68" s="50">
        <f>'Income Statement'!L68</f>
        <v>0</v>
      </c>
      <c r="L68" s="50">
        <f>'Income Statement'!P68</f>
        <v>0</v>
      </c>
    </row>
    <row r="69" spans="1:12" ht="15.75" x14ac:dyDescent="0.2">
      <c r="A69" s="5" t="s">
        <v>106</v>
      </c>
      <c r="B69" s="50">
        <f>'Income Statement'!B69</f>
        <v>0</v>
      </c>
      <c r="D69" s="50">
        <f>'Income Statement'!D69</f>
        <v>0</v>
      </c>
      <c r="F69" s="50">
        <f>'Income Statement'!H69</f>
        <v>0</v>
      </c>
      <c r="H69" s="50">
        <f>'Income Statement'!J69</f>
        <v>0</v>
      </c>
      <c r="J69" s="50">
        <f>'Income Statement'!L69</f>
        <v>0</v>
      </c>
      <c r="L69" s="50">
        <f>'Income Statement'!P69</f>
        <v>0</v>
      </c>
    </row>
    <row r="70" spans="1:12" x14ac:dyDescent="0.2">
      <c r="A70" s="3" t="s">
        <v>107</v>
      </c>
      <c r="B70" s="50">
        <f>'Income Statement'!B70</f>
        <v>1845136.51</v>
      </c>
      <c r="D70" s="50">
        <f>'Income Statement'!D70</f>
        <v>1916667</v>
      </c>
      <c r="F70" s="50">
        <f>'Income Statement'!H70</f>
        <v>1836873.37</v>
      </c>
      <c r="H70" s="50">
        <f>'Income Statement'!J70</f>
        <v>3858201.23</v>
      </c>
      <c r="J70" s="50">
        <f>'Income Statement'!L70</f>
        <v>3833334</v>
      </c>
      <c r="L70" s="50">
        <f>'Income Statement'!P70</f>
        <v>4047516.73</v>
      </c>
    </row>
    <row r="71" spans="1:12" x14ac:dyDescent="0.2">
      <c r="A71" s="3" t="s">
        <v>108</v>
      </c>
      <c r="B71" s="50">
        <f>'Income Statement'!B71</f>
        <v>893050.76</v>
      </c>
      <c r="D71" s="50">
        <f>'Income Statement'!D71</f>
        <v>959771</v>
      </c>
      <c r="F71" s="50">
        <f>'Income Statement'!H71</f>
        <v>1789105.17</v>
      </c>
      <c r="H71" s="50">
        <f>'Income Statement'!J71</f>
        <v>1614726.76</v>
      </c>
      <c r="J71" s="50">
        <f>'Income Statement'!L71</f>
        <v>1919542</v>
      </c>
      <c r="L71" s="50">
        <f>'Income Statement'!P71</f>
        <v>3224486.88</v>
      </c>
    </row>
    <row r="72" spans="1:12" x14ac:dyDescent="0.2">
      <c r="A72" s="3" t="s">
        <v>109</v>
      </c>
      <c r="B72" s="50">
        <f>'Income Statement'!B72</f>
        <v>59279.62</v>
      </c>
      <c r="D72" s="50">
        <f>'Income Statement'!D72</f>
        <v>104167</v>
      </c>
      <c r="F72" s="50">
        <f>'Income Statement'!H72</f>
        <v>71049.850000000006</v>
      </c>
      <c r="H72" s="50">
        <f>'Income Statement'!J72</f>
        <v>137828.76</v>
      </c>
      <c r="J72" s="50">
        <f>'Income Statement'!L72</f>
        <v>208334</v>
      </c>
      <c r="L72" s="50">
        <f>'Income Statement'!P72</f>
        <v>167841.3</v>
      </c>
    </row>
    <row r="73" spans="1:12" x14ac:dyDescent="0.2">
      <c r="A73" s="3" t="s">
        <v>110</v>
      </c>
      <c r="B73" s="50">
        <f>'Income Statement'!B73</f>
        <v>0</v>
      </c>
      <c r="D73" s="50">
        <f>'Income Statement'!D73</f>
        <v>0</v>
      </c>
      <c r="F73" s="50">
        <f>'Income Statement'!H73</f>
        <v>0</v>
      </c>
      <c r="H73" s="50">
        <f>'Income Statement'!J73</f>
        <v>0</v>
      </c>
      <c r="J73" s="50">
        <f>'Income Statement'!L73</f>
        <v>0</v>
      </c>
      <c r="L73" s="50">
        <f>'Income Statement'!P73</f>
        <v>0</v>
      </c>
    </row>
    <row r="74" spans="1:12" ht="31.5" x14ac:dyDescent="0.2">
      <c r="A74" s="5" t="s">
        <v>111</v>
      </c>
      <c r="B74" s="50">
        <f>'Income Statement'!B74</f>
        <v>2797466.89</v>
      </c>
      <c r="D74" s="50">
        <f>'Income Statement'!D74</f>
        <v>2980605</v>
      </c>
      <c r="F74" s="50">
        <f>'Income Statement'!H74</f>
        <v>3697028.39</v>
      </c>
      <c r="H74" s="50">
        <f>'Income Statement'!J74</f>
        <v>5610756.75</v>
      </c>
      <c r="J74" s="50">
        <f>'Income Statement'!L74</f>
        <v>5961210</v>
      </c>
      <c r="L74" s="50">
        <f>'Income Statement'!P74</f>
        <v>7439844.9099999992</v>
      </c>
    </row>
    <row r="75" spans="1:12" ht="15.75" x14ac:dyDescent="0.2">
      <c r="A75" s="5"/>
      <c r="B75" s="50">
        <f>'Income Statement'!B75</f>
        <v>0</v>
      </c>
      <c r="D75" s="50">
        <f>'Income Statement'!D75</f>
        <v>0</v>
      </c>
      <c r="F75" s="50">
        <f>'Income Statement'!H75</f>
        <v>0</v>
      </c>
      <c r="H75" s="50">
        <f>'Income Statement'!J75</f>
        <v>0</v>
      </c>
      <c r="J75" s="50">
        <f>'Income Statement'!L75</f>
        <v>0</v>
      </c>
      <c r="L75" s="50">
        <f>'Income Statement'!P75</f>
        <v>0</v>
      </c>
    </row>
    <row r="76" spans="1:12" ht="15.75" x14ac:dyDescent="0.2">
      <c r="A76" s="5" t="s">
        <v>26</v>
      </c>
      <c r="B76" s="50">
        <f>'Income Statement'!B76</f>
        <v>4034226.0300000003</v>
      </c>
      <c r="D76" s="50">
        <f>'Income Statement'!D76</f>
        <v>3837544</v>
      </c>
      <c r="F76" s="50">
        <f>'Income Statement'!H76</f>
        <v>5315109.26</v>
      </c>
      <c r="H76" s="50">
        <f>'Income Statement'!J76</f>
        <v>8578876.1099999994</v>
      </c>
      <c r="J76" s="50">
        <f>'Income Statement'!L76</f>
        <v>8042304</v>
      </c>
      <c r="L76" s="50">
        <f>'Income Statement'!P76</f>
        <v>10329267.27</v>
      </c>
    </row>
    <row r="77" spans="1:12" x14ac:dyDescent="0.2">
      <c r="A77" s="3"/>
      <c r="B77" s="50">
        <f>'Income Statement'!B77</f>
        <v>0</v>
      </c>
      <c r="D77" s="50">
        <f>'Income Statement'!D77</f>
        <v>0</v>
      </c>
      <c r="F77" s="50">
        <f>'Income Statement'!H77</f>
        <v>0</v>
      </c>
      <c r="H77" s="50">
        <f>'Income Statement'!J77</f>
        <v>0</v>
      </c>
      <c r="J77" s="50">
        <f>'Income Statement'!L77</f>
        <v>0</v>
      </c>
      <c r="L77" s="50">
        <f>'Income Statement'!P77</f>
        <v>0</v>
      </c>
    </row>
    <row r="78" spans="1:12" ht="15.75" x14ac:dyDescent="0.2">
      <c r="A78" s="5" t="s">
        <v>27</v>
      </c>
      <c r="B78" s="50">
        <f>'Income Statement'!B78</f>
        <v>0</v>
      </c>
      <c r="D78" s="50">
        <f>'Income Statement'!D78</f>
        <v>0</v>
      </c>
      <c r="F78" s="50">
        <f>'Income Statement'!H78</f>
        <v>0</v>
      </c>
      <c r="H78" s="50">
        <f>'Income Statement'!J78</f>
        <v>0</v>
      </c>
      <c r="J78" s="50">
        <f>'Income Statement'!L78</f>
        <v>0</v>
      </c>
      <c r="L78" s="50">
        <f>'Income Statement'!P78</f>
        <v>0</v>
      </c>
    </row>
    <row r="79" spans="1:12" x14ac:dyDescent="0.2">
      <c r="A79" s="3" t="s">
        <v>28</v>
      </c>
      <c r="B79" s="50">
        <f>'Income Statement'!B79</f>
        <v>1677.9</v>
      </c>
      <c r="D79" s="50">
        <f>'Income Statement'!D79</f>
        <v>147267</v>
      </c>
      <c r="F79" s="50">
        <f>'Income Statement'!H79</f>
        <v>104259.68</v>
      </c>
      <c r="H79" s="50">
        <f>'Income Statement'!J79</f>
        <v>131578.6</v>
      </c>
      <c r="J79" s="50">
        <f>'Income Statement'!L79</f>
        <v>253034</v>
      </c>
      <c r="L79" s="50">
        <f>'Income Statement'!P79</f>
        <v>252018.31</v>
      </c>
    </row>
    <row r="80" spans="1:12" x14ac:dyDescent="0.2">
      <c r="A80" s="3" t="s">
        <v>82</v>
      </c>
      <c r="B80" s="50">
        <f>'Income Statement'!B80</f>
        <v>31483.53</v>
      </c>
      <c r="D80" s="50">
        <f>'Income Statement'!D80</f>
        <v>188899</v>
      </c>
      <c r="F80" s="50">
        <f>'Income Statement'!H80</f>
        <v>109605.25</v>
      </c>
      <c r="H80" s="50">
        <f>'Income Statement'!J80</f>
        <v>278304.08</v>
      </c>
      <c r="J80" s="50">
        <f>'Income Statement'!L80</f>
        <v>506955</v>
      </c>
      <c r="L80" s="50">
        <f>'Income Statement'!P80</f>
        <v>348374.25</v>
      </c>
    </row>
    <row r="81" spans="1:12" ht="30" x14ac:dyDescent="0.2">
      <c r="A81" s="3" t="s">
        <v>29</v>
      </c>
      <c r="B81" s="50">
        <f>'Income Statement'!B81</f>
        <v>657.24</v>
      </c>
      <c r="D81" s="50">
        <f>'Income Statement'!D81</f>
        <v>0</v>
      </c>
      <c r="F81" s="50">
        <f>'Income Statement'!H81</f>
        <v>966.24</v>
      </c>
      <c r="H81" s="50">
        <f>'Income Statement'!J81</f>
        <v>1730.84</v>
      </c>
      <c r="J81" s="50">
        <f>'Income Statement'!L81</f>
        <v>0</v>
      </c>
      <c r="L81" s="50">
        <f>'Income Statement'!P81</f>
        <v>1280.1199999999999</v>
      </c>
    </row>
    <row r="82" spans="1:12" x14ac:dyDescent="0.2">
      <c r="A82" s="3" t="s">
        <v>68</v>
      </c>
      <c r="B82" s="50">
        <f>'Income Statement'!B82</f>
        <v>124408.16</v>
      </c>
      <c r="D82" s="50">
        <f>'Income Statement'!D82</f>
        <v>73625</v>
      </c>
      <c r="F82" s="50">
        <f>'Income Statement'!H82</f>
        <v>113997.37</v>
      </c>
      <c r="H82" s="50">
        <f>'Income Statement'!J82</f>
        <v>205323.12</v>
      </c>
      <c r="J82" s="50">
        <f>'Income Statement'!L82</f>
        <v>143547</v>
      </c>
      <c r="L82" s="50">
        <f>'Income Statement'!P82</f>
        <v>258862.41</v>
      </c>
    </row>
    <row r="83" spans="1:12" x14ac:dyDescent="0.2">
      <c r="A83" s="3" t="s">
        <v>80</v>
      </c>
      <c r="B83" s="50">
        <f>'Income Statement'!B83</f>
        <v>8055</v>
      </c>
      <c r="D83" s="50">
        <f>'Income Statement'!D83</f>
        <v>5052</v>
      </c>
      <c r="F83" s="50">
        <f>'Income Statement'!H83</f>
        <v>681</v>
      </c>
      <c r="H83" s="50">
        <f>'Income Statement'!J83</f>
        <v>15830</v>
      </c>
      <c r="J83" s="50">
        <f>'Income Statement'!L83</f>
        <v>9754</v>
      </c>
      <c r="L83" s="50">
        <f>'Income Statement'!P83</f>
        <v>3239.22</v>
      </c>
    </row>
    <row r="84" spans="1:12" ht="15.75" x14ac:dyDescent="0.2">
      <c r="A84" s="5" t="s">
        <v>30</v>
      </c>
      <c r="B84" s="50">
        <f>'Income Statement'!B84</f>
        <v>166281.83000000002</v>
      </c>
      <c r="D84" s="50">
        <f>'Income Statement'!D84</f>
        <v>414843</v>
      </c>
      <c r="F84" s="50">
        <f>'Income Statement'!H84</f>
        <v>329509.53999999998</v>
      </c>
      <c r="H84" s="50">
        <f>'Income Statement'!J84</f>
        <v>632766.64000000013</v>
      </c>
      <c r="J84" s="50">
        <f>'Income Statement'!L84</f>
        <v>913290</v>
      </c>
      <c r="L84" s="50">
        <f>'Income Statement'!P84</f>
        <v>863774.31</v>
      </c>
    </row>
    <row r="85" spans="1:12" x14ac:dyDescent="0.2">
      <c r="A85" s="3"/>
      <c r="B85" s="50">
        <f>'Income Statement'!B85</f>
        <v>0</v>
      </c>
      <c r="D85" s="50">
        <f>'Income Statement'!D85</f>
        <v>0</v>
      </c>
      <c r="F85" s="50">
        <f>'Income Statement'!H85</f>
        <v>0</v>
      </c>
      <c r="H85" s="50">
        <f>'Income Statement'!J85</f>
        <v>0</v>
      </c>
      <c r="J85" s="50">
        <f>'Income Statement'!L85</f>
        <v>0</v>
      </c>
      <c r="L85" s="50">
        <f>'Income Statement'!P85</f>
        <v>0</v>
      </c>
    </row>
    <row r="86" spans="1:12" x14ac:dyDescent="0.2">
      <c r="A86" s="3" t="s">
        <v>31</v>
      </c>
      <c r="B86" s="50">
        <f>'Income Statement'!B86</f>
        <v>257505.05</v>
      </c>
      <c r="D86" s="50">
        <f>'Income Statement'!D86</f>
        <v>281102</v>
      </c>
      <c r="F86" s="50">
        <f>'Income Statement'!H86</f>
        <v>246539.13</v>
      </c>
      <c r="H86" s="50">
        <f>'Income Statement'!J86</f>
        <v>399215.32</v>
      </c>
      <c r="J86" s="50">
        <f>'Income Statement'!L86</f>
        <v>444616</v>
      </c>
      <c r="L86" s="50">
        <f>'Income Statement'!P86</f>
        <v>395504.35</v>
      </c>
    </row>
    <row r="87" spans="1:12" x14ac:dyDescent="0.2">
      <c r="A87" s="3" t="s">
        <v>32</v>
      </c>
      <c r="B87" s="50">
        <f>'Income Statement'!B87</f>
        <v>24023.59</v>
      </c>
      <c r="D87" s="50">
        <f>'Income Statement'!D87</f>
        <v>24293</v>
      </c>
      <c r="F87" s="50">
        <f>'Income Statement'!H87</f>
        <v>22689.01</v>
      </c>
      <c r="H87" s="50">
        <f>'Income Statement'!J87</f>
        <v>39561.39</v>
      </c>
      <c r="J87" s="50">
        <f>'Income Statement'!L87</f>
        <v>44760</v>
      </c>
      <c r="L87" s="50">
        <f>'Income Statement'!P87</f>
        <v>39386.18</v>
      </c>
    </row>
    <row r="88" spans="1:12" x14ac:dyDescent="0.2">
      <c r="A88" s="3" t="s">
        <v>33</v>
      </c>
      <c r="B88" s="50">
        <f>'Income Statement'!B88</f>
        <v>23461.73</v>
      </c>
      <c r="D88" s="50">
        <f>'Income Statement'!D88</f>
        <v>27231</v>
      </c>
      <c r="F88" s="50">
        <f>'Income Statement'!H88</f>
        <v>22599.279999999999</v>
      </c>
      <c r="H88" s="50">
        <f>'Income Statement'!J88</f>
        <v>49344.91</v>
      </c>
      <c r="J88" s="50">
        <f>'Income Statement'!L88</f>
        <v>43300</v>
      </c>
      <c r="L88" s="50">
        <f>'Income Statement'!P88</f>
        <v>47529.71</v>
      </c>
    </row>
    <row r="89" spans="1:12" x14ac:dyDescent="0.2">
      <c r="A89" s="3" t="s">
        <v>34</v>
      </c>
      <c r="B89" s="50">
        <f>'Income Statement'!B89</f>
        <v>12260.47</v>
      </c>
      <c r="D89" s="50">
        <f>'Income Statement'!D89</f>
        <v>12869</v>
      </c>
      <c r="F89" s="50">
        <f>'Income Statement'!H89</f>
        <v>11658.09</v>
      </c>
      <c r="H89" s="50">
        <f>'Income Statement'!J89</f>
        <v>23094.37</v>
      </c>
      <c r="J89" s="50">
        <f>'Income Statement'!L89</f>
        <v>20499</v>
      </c>
      <c r="L89" s="50">
        <f>'Income Statement'!P89</f>
        <v>21687.200000000001</v>
      </c>
    </row>
    <row r="90" spans="1:12" ht="15.75" x14ac:dyDescent="0.2">
      <c r="A90" s="5" t="s">
        <v>35</v>
      </c>
      <c r="B90" s="50">
        <f>'Income Statement'!B90</f>
        <v>317250.83999999997</v>
      </c>
      <c r="D90" s="50">
        <f>'Income Statement'!D90</f>
        <v>345495</v>
      </c>
      <c r="F90" s="50">
        <f>'Income Statement'!H90</f>
        <v>303485.51000000007</v>
      </c>
      <c r="H90" s="50">
        <f>'Income Statement'!J90</f>
        <v>511215.99</v>
      </c>
      <c r="J90" s="50">
        <f>'Income Statement'!L90</f>
        <v>553175</v>
      </c>
      <c r="L90" s="50">
        <f>'Income Statement'!P90</f>
        <v>504107.44</v>
      </c>
    </row>
    <row r="91" spans="1:12" x14ac:dyDescent="0.2">
      <c r="A91" s="3"/>
      <c r="B91" s="50">
        <f>'Income Statement'!B91</f>
        <v>0</v>
      </c>
      <c r="D91" s="50">
        <f>'Income Statement'!D91</f>
        <v>0</v>
      </c>
      <c r="F91" s="50">
        <f>'Income Statement'!H91</f>
        <v>0</v>
      </c>
      <c r="H91" s="50">
        <f>'Income Statement'!J91</f>
        <v>0</v>
      </c>
      <c r="J91" s="50">
        <f>'Income Statement'!L91</f>
        <v>0</v>
      </c>
      <c r="L91" s="50">
        <f>'Income Statement'!P91</f>
        <v>0</v>
      </c>
    </row>
    <row r="92" spans="1:12" ht="15.75" x14ac:dyDescent="0.2">
      <c r="A92" s="5" t="s">
        <v>36</v>
      </c>
      <c r="B92" s="50">
        <f>'Income Statement'!B92</f>
        <v>0</v>
      </c>
      <c r="D92" s="50">
        <f>'Income Statement'!D92</f>
        <v>0</v>
      </c>
      <c r="F92" s="50">
        <f>'Income Statement'!H92</f>
        <v>0</v>
      </c>
      <c r="H92" s="50">
        <f>'Income Statement'!J92</f>
        <v>0</v>
      </c>
      <c r="J92" s="50">
        <f>'Income Statement'!L92</f>
        <v>0</v>
      </c>
      <c r="L92" s="50">
        <f>'Income Statement'!P92</f>
        <v>0</v>
      </c>
    </row>
    <row r="93" spans="1:12" x14ac:dyDescent="0.2">
      <c r="A93" s="3" t="s">
        <v>37</v>
      </c>
      <c r="B93" s="50">
        <f>'Income Statement'!B93</f>
        <v>0</v>
      </c>
      <c r="D93" s="50">
        <f>'Income Statement'!D93</f>
        <v>667</v>
      </c>
      <c r="F93" s="50">
        <f>'Income Statement'!H93</f>
        <v>1046.4000000000001</v>
      </c>
      <c r="H93" s="50">
        <f>'Income Statement'!J93</f>
        <v>1578.98</v>
      </c>
      <c r="J93" s="50">
        <f>'Income Statement'!L93</f>
        <v>2234</v>
      </c>
      <c r="L93" s="50">
        <f>'Income Statement'!P93</f>
        <v>1046.4000000000001</v>
      </c>
    </row>
    <row r="94" spans="1:12" x14ac:dyDescent="0.2">
      <c r="A94" s="3" t="s">
        <v>38</v>
      </c>
      <c r="B94" s="50">
        <f>'Income Statement'!B94</f>
        <v>0</v>
      </c>
      <c r="D94" s="50">
        <f>'Income Statement'!D94</f>
        <v>4992</v>
      </c>
      <c r="F94" s="50">
        <f>'Income Statement'!H94</f>
        <v>14000</v>
      </c>
      <c r="H94" s="50">
        <f>'Income Statement'!J94</f>
        <v>0</v>
      </c>
      <c r="J94" s="50">
        <f>'Income Statement'!L94</f>
        <v>4992</v>
      </c>
      <c r="L94" s="50">
        <f>'Income Statement'!P94</f>
        <v>14000</v>
      </c>
    </row>
    <row r="95" spans="1:12" x14ac:dyDescent="0.2">
      <c r="A95" s="3" t="s">
        <v>122</v>
      </c>
      <c r="B95" s="50">
        <f>'Income Statement'!B95</f>
        <v>0</v>
      </c>
      <c r="D95" s="50">
        <f>'Income Statement'!D95</f>
        <v>0</v>
      </c>
      <c r="F95" s="50">
        <f>'Income Statement'!H95</f>
        <v>0</v>
      </c>
      <c r="H95" s="50">
        <f>'Income Statement'!J95</f>
        <v>0</v>
      </c>
      <c r="J95" s="50">
        <f>'Income Statement'!L95</f>
        <v>0</v>
      </c>
      <c r="L95" s="50">
        <f>'Income Statement'!P95</f>
        <v>0</v>
      </c>
    </row>
    <row r="96" spans="1:12" x14ac:dyDescent="0.2">
      <c r="A96" s="3" t="s">
        <v>39</v>
      </c>
      <c r="B96" s="50">
        <f>'Income Statement'!B96</f>
        <v>4241.74</v>
      </c>
      <c r="D96" s="50">
        <f>'Income Statement'!D96</f>
        <v>1383</v>
      </c>
      <c r="F96" s="50">
        <f>'Income Statement'!H96</f>
        <v>4551.84</v>
      </c>
      <c r="H96" s="50">
        <f>'Income Statement'!J96</f>
        <v>8664.77</v>
      </c>
      <c r="J96" s="50">
        <f>'Income Statement'!L96</f>
        <v>3266</v>
      </c>
      <c r="L96" s="50">
        <f>'Income Statement'!P96</f>
        <v>11284.44</v>
      </c>
    </row>
    <row r="97" spans="1:12" x14ac:dyDescent="0.2">
      <c r="A97" s="3" t="s">
        <v>40</v>
      </c>
      <c r="B97" s="50">
        <f>'Income Statement'!B97</f>
        <v>0</v>
      </c>
      <c r="D97" s="50">
        <f>'Income Statement'!D97</f>
        <v>83</v>
      </c>
      <c r="F97" s="50">
        <f>'Income Statement'!H97</f>
        <v>0</v>
      </c>
      <c r="H97" s="50">
        <f>'Income Statement'!J97</f>
        <v>1042.57</v>
      </c>
      <c r="J97" s="50">
        <f>'Income Statement'!L97</f>
        <v>166</v>
      </c>
      <c r="L97" s="50">
        <f>'Income Statement'!P97</f>
        <v>0</v>
      </c>
    </row>
    <row r="98" spans="1:12" x14ac:dyDescent="0.2">
      <c r="A98" s="3" t="s">
        <v>41</v>
      </c>
      <c r="B98" s="50">
        <f>'Income Statement'!B98</f>
        <v>8694.1</v>
      </c>
      <c r="D98" s="50">
        <f>'Income Statement'!D98</f>
        <v>11528</v>
      </c>
      <c r="F98" s="50">
        <f>'Income Statement'!H98</f>
        <v>16734.099999999999</v>
      </c>
      <c r="H98" s="50">
        <f>'Income Statement'!J98</f>
        <v>17084.099999999999</v>
      </c>
      <c r="J98" s="50">
        <f>'Income Statement'!L98</f>
        <v>50722</v>
      </c>
      <c r="L98" s="50">
        <f>'Income Statement'!P98</f>
        <v>26554.1</v>
      </c>
    </row>
    <row r="99" spans="1:12" x14ac:dyDescent="0.2">
      <c r="A99" s="3" t="s">
        <v>42</v>
      </c>
      <c r="B99" s="50">
        <f>'Income Statement'!B99</f>
        <v>63.16</v>
      </c>
      <c r="D99" s="50">
        <f>'Income Statement'!D99</f>
        <v>7242</v>
      </c>
      <c r="F99" s="50">
        <f>'Income Statement'!H99</f>
        <v>0</v>
      </c>
      <c r="H99" s="50">
        <f>'Income Statement'!J99</f>
        <v>63.16</v>
      </c>
      <c r="J99" s="50">
        <f>'Income Statement'!L99</f>
        <v>13404</v>
      </c>
      <c r="L99" s="50">
        <f>'Income Statement'!P99</f>
        <v>0</v>
      </c>
    </row>
    <row r="100" spans="1:12" x14ac:dyDescent="0.2">
      <c r="A100" s="3" t="s">
        <v>116</v>
      </c>
      <c r="B100" s="50">
        <f>'Income Statement'!B100</f>
        <v>0</v>
      </c>
      <c r="D100" s="50">
        <f>'Income Statement'!D100</f>
        <v>0</v>
      </c>
      <c r="F100" s="50">
        <f>'Income Statement'!H100</f>
        <v>0</v>
      </c>
      <c r="H100" s="50">
        <f>'Income Statement'!J100</f>
        <v>0</v>
      </c>
      <c r="J100" s="50">
        <f>'Income Statement'!L100</f>
        <v>0</v>
      </c>
      <c r="L100" s="50">
        <f>'Income Statement'!P100</f>
        <v>0</v>
      </c>
    </row>
    <row r="101" spans="1:12" x14ac:dyDescent="0.2">
      <c r="A101" s="3" t="s">
        <v>43</v>
      </c>
      <c r="B101" s="50">
        <f>'Income Statement'!B101</f>
        <v>0</v>
      </c>
      <c r="D101" s="50">
        <f>'Income Statement'!D101</f>
        <v>575</v>
      </c>
      <c r="F101" s="50">
        <f>'Income Statement'!H101</f>
        <v>59.53</v>
      </c>
      <c r="H101" s="50">
        <f>'Income Statement'!J101</f>
        <v>32.5</v>
      </c>
      <c r="J101" s="50">
        <f>'Income Statement'!L101</f>
        <v>825</v>
      </c>
      <c r="L101" s="50">
        <f>'Income Statement'!P101</f>
        <v>686.88</v>
      </c>
    </row>
    <row r="102" spans="1:12" x14ac:dyDescent="0.2">
      <c r="A102" s="3" t="s">
        <v>44</v>
      </c>
      <c r="B102" s="50">
        <f>'Income Statement'!B102</f>
        <v>1904</v>
      </c>
      <c r="D102" s="50">
        <f>'Income Statement'!D102</f>
        <v>1085</v>
      </c>
      <c r="F102" s="50">
        <f>'Income Statement'!H102</f>
        <v>0</v>
      </c>
      <c r="H102" s="50">
        <f>'Income Statement'!J102</f>
        <v>1904</v>
      </c>
      <c r="J102" s="50">
        <f>'Income Statement'!L102</f>
        <v>3915</v>
      </c>
      <c r="L102" s="50">
        <f>'Income Statement'!P102</f>
        <v>1223</v>
      </c>
    </row>
    <row r="103" spans="1:12" x14ac:dyDescent="0.2">
      <c r="A103" s="3" t="s">
        <v>45</v>
      </c>
      <c r="B103" s="50">
        <f>'Income Statement'!B103</f>
        <v>1477.09</v>
      </c>
      <c r="D103" s="50">
        <f>'Income Statement'!D103</f>
        <v>1492</v>
      </c>
      <c r="F103" s="50">
        <f>'Income Statement'!H103</f>
        <v>408.12</v>
      </c>
      <c r="H103" s="50">
        <f>'Income Statement'!J103</f>
        <v>2451.7199999999998</v>
      </c>
      <c r="J103" s="50">
        <f>'Income Statement'!L103</f>
        <v>3034</v>
      </c>
      <c r="L103" s="50">
        <f>'Income Statement'!P103</f>
        <v>811.2</v>
      </c>
    </row>
    <row r="104" spans="1:12" x14ac:dyDescent="0.2">
      <c r="A104" s="3" t="s">
        <v>46</v>
      </c>
      <c r="B104" s="50">
        <f>'Income Statement'!B104</f>
        <v>1252.43</v>
      </c>
      <c r="D104" s="50">
        <f>'Income Statement'!D104</f>
        <v>1292</v>
      </c>
      <c r="F104" s="50">
        <f>'Income Statement'!H104</f>
        <v>1241.98</v>
      </c>
      <c r="H104" s="50">
        <f>'Income Statement'!J104</f>
        <v>2495.31</v>
      </c>
      <c r="J104" s="50">
        <f>'Income Statement'!L104</f>
        <v>2584</v>
      </c>
      <c r="L104" s="50">
        <f>'Income Statement'!P104</f>
        <v>2474.86</v>
      </c>
    </row>
    <row r="105" spans="1:12" x14ac:dyDescent="0.2">
      <c r="A105" s="3" t="s">
        <v>47</v>
      </c>
      <c r="B105" s="50">
        <f>'Income Statement'!B105</f>
        <v>4793.9399999999996</v>
      </c>
      <c r="D105" s="50">
        <f>'Income Statement'!D105</f>
        <v>15197</v>
      </c>
      <c r="F105" s="50">
        <f>'Income Statement'!H105</f>
        <v>0</v>
      </c>
      <c r="H105" s="50">
        <f>'Income Statement'!J105</f>
        <v>4793.9399999999996</v>
      </c>
      <c r="J105" s="50">
        <f>'Income Statement'!L105</f>
        <v>31438</v>
      </c>
      <c r="L105" s="50">
        <f>'Income Statement'!P105</f>
        <v>0</v>
      </c>
    </row>
    <row r="106" spans="1:12" x14ac:dyDescent="0.2">
      <c r="A106" s="3" t="s">
        <v>133</v>
      </c>
      <c r="B106" s="50">
        <f>'Income Statement'!B106</f>
        <v>0</v>
      </c>
      <c r="D106" s="50">
        <f>'Income Statement'!D106</f>
        <v>0</v>
      </c>
      <c r="F106" s="50">
        <f>'Income Statement'!H106</f>
        <v>639.5</v>
      </c>
      <c r="H106" s="50">
        <f>'Income Statement'!J106</f>
        <v>0</v>
      </c>
      <c r="J106" s="50">
        <f>'Income Statement'!L106</f>
        <v>0</v>
      </c>
      <c r="L106" s="50">
        <f>'Income Statement'!P106</f>
        <v>639.5</v>
      </c>
    </row>
    <row r="107" spans="1:12" x14ac:dyDescent="0.2">
      <c r="A107" s="3" t="s">
        <v>48</v>
      </c>
      <c r="B107" s="50">
        <f>'Income Statement'!B107</f>
        <v>19320.77</v>
      </c>
      <c r="D107" s="50">
        <f>'Income Statement'!D107</f>
        <v>15067</v>
      </c>
      <c r="F107" s="50">
        <f>'Income Statement'!H107</f>
        <v>12318.87</v>
      </c>
      <c r="H107" s="50">
        <f>'Income Statement'!J107</f>
        <v>38139.01</v>
      </c>
      <c r="J107" s="50">
        <f>'Income Statement'!L107</f>
        <v>31434</v>
      </c>
      <c r="L107" s="50">
        <f>'Income Statement'!P107</f>
        <v>24991.83</v>
      </c>
    </row>
    <row r="108" spans="1:12" x14ac:dyDescent="0.2">
      <c r="A108" s="3" t="s">
        <v>85</v>
      </c>
      <c r="B108" s="50">
        <f>'Income Statement'!B108</f>
        <v>0</v>
      </c>
      <c r="D108" s="50">
        <f>'Income Statement'!D108</f>
        <v>208</v>
      </c>
      <c r="F108" s="50">
        <f>'Income Statement'!H108</f>
        <v>69.38</v>
      </c>
      <c r="H108" s="50">
        <f>'Income Statement'!J108</f>
        <v>157.18</v>
      </c>
      <c r="J108" s="50">
        <f>'Income Statement'!L108</f>
        <v>416</v>
      </c>
      <c r="L108" s="50">
        <f>'Income Statement'!P108</f>
        <v>69.38</v>
      </c>
    </row>
    <row r="109" spans="1:12" x14ac:dyDescent="0.2">
      <c r="A109" s="3" t="s">
        <v>49</v>
      </c>
      <c r="B109" s="50">
        <f>'Income Statement'!B109</f>
        <v>8072.56</v>
      </c>
      <c r="D109" s="50">
        <f>'Income Statement'!D109</f>
        <v>8284</v>
      </c>
      <c r="F109" s="50">
        <f>'Income Statement'!H109</f>
        <v>7003.37</v>
      </c>
      <c r="H109" s="50">
        <f>'Income Statement'!J109</f>
        <v>16090.12</v>
      </c>
      <c r="J109" s="50">
        <f>'Income Statement'!L109</f>
        <v>16568</v>
      </c>
      <c r="L109" s="50">
        <f>'Income Statement'!P109</f>
        <v>14314.87</v>
      </c>
    </row>
    <row r="110" spans="1:12" x14ac:dyDescent="0.2">
      <c r="A110" s="3" t="s">
        <v>50</v>
      </c>
      <c r="B110" s="50">
        <f>'Income Statement'!B110</f>
        <v>0</v>
      </c>
      <c r="D110" s="50">
        <f>'Income Statement'!D110</f>
        <v>0</v>
      </c>
      <c r="F110" s="50">
        <f>'Income Statement'!H110</f>
        <v>0</v>
      </c>
      <c r="H110" s="50">
        <f>'Income Statement'!J110</f>
        <v>0</v>
      </c>
      <c r="J110" s="50">
        <f>'Income Statement'!L110</f>
        <v>720</v>
      </c>
      <c r="L110" s="50">
        <f>'Income Statement'!P110</f>
        <v>0</v>
      </c>
    </row>
    <row r="111" spans="1:12" x14ac:dyDescent="0.2">
      <c r="A111" s="3" t="s">
        <v>51</v>
      </c>
      <c r="B111" s="50">
        <f>'Income Statement'!B111</f>
        <v>22190.13</v>
      </c>
      <c r="D111" s="50">
        <f>'Income Statement'!D111</f>
        <v>21956</v>
      </c>
      <c r="F111" s="50">
        <f>'Income Statement'!H111</f>
        <v>20697.509999999998</v>
      </c>
      <c r="H111" s="50">
        <f>'Income Statement'!J111</f>
        <v>25819.88</v>
      </c>
      <c r="J111" s="50">
        <f>'Income Statement'!L111</f>
        <v>24958</v>
      </c>
      <c r="L111" s="50">
        <f>'Income Statement'!P111</f>
        <v>26023.75</v>
      </c>
    </row>
    <row r="112" spans="1:12" x14ac:dyDescent="0.2">
      <c r="A112" s="3" t="s">
        <v>52</v>
      </c>
      <c r="B112" s="50">
        <f>'Income Statement'!B112</f>
        <v>5056.51</v>
      </c>
      <c r="D112" s="50">
        <f>'Income Statement'!D112</f>
        <v>1498</v>
      </c>
      <c r="F112" s="50">
        <f>'Income Statement'!H112</f>
        <v>376.79</v>
      </c>
      <c r="H112" s="50">
        <f>'Income Statement'!J112</f>
        <v>5898.21</v>
      </c>
      <c r="J112" s="50">
        <f>'Income Statement'!L112</f>
        <v>3196</v>
      </c>
      <c r="L112" s="50">
        <f>'Income Statement'!P112</f>
        <v>2541.71</v>
      </c>
    </row>
    <row r="113" spans="1:12" x14ac:dyDescent="0.2">
      <c r="A113" s="3" t="s">
        <v>53</v>
      </c>
      <c r="B113" s="50">
        <f>'Income Statement'!B113</f>
        <v>8233.99</v>
      </c>
      <c r="D113" s="50">
        <f>'Income Statement'!D113</f>
        <v>2934</v>
      </c>
      <c r="F113" s="50">
        <f>'Income Statement'!H113</f>
        <v>3503.31</v>
      </c>
      <c r="H113" s="50">
        <f>'Income Statement'!J113</f>
        <v>8906.4699999999993</v>
      </c>
      <c r="J113" s="50">
        <f>'Income Statement'!L113</f>
        <v>5518</v>
      </c>
      <c r="L113" s="50">
        <f>'Income Statement'!P113</f>
        <v>6005.76</v>
      </c>
    </row>
    <row r="114" spans="1:12" x14ac:dyDescent="0.2">
      <c r="A114" s="3" t="s">
        <v>54</v>
      </c>
      <c r="B114" s="50">
        <f>'Income Statement'!B114</f>
        <v>30586.959999999999</v>
      </c>
      <c r="D114" s="50">
        <f>'Income Statement'!D114</f>
        <v>15100</v>
      </c>
      <c r="F114" s="50">
        <f>'Income Statement'!H114</f>
        <v>9314.99</v>
      </c>
      <c r="H114" s="50">
        <f>'Income Statement'!J114</f>
        <v>37289.769999999997</v>
      </c>
      <c r="J114" s="50">
        <f>'Income Statement'!L114</f>
        <v>24700</v>
      </c>
      <c r="L114" s="50">
        <f>'Income Statement'!P114</f>
        <v>17494.919999999998</v>
      </c>
    </row>
    <row r="115" spans="1:12" x14ac:dyDescent="0.2">
      <c r="A115" s="3" t="s">
        <v>93</v>
      </c>
      <c r="B115" s="50">
        <f>'Income Statement'!B115</f>
        <v>23517.09</v>
      </c>
      <c r="D115" s="50">
        <f>'Income Statement'!D115</f>
        <v>10918</v>
      </c>
      <c r="F115" s="50">
        <f>'Income Statement'!H115</f>
        <v>11363.05</v>
      </c>
      <c r="H115" s="50">
        <f>'Income Statement'!J115</f>
        <v>35743.69</v>
      </c>
      <c r="J115" s="50">
        <f>'Income Statement'!L115</f>
        <v>23708</v>
      </c>
      <c r="L115" s="50">
        <f>'Income Statement'!P115</f>
        <v>22217.599999999999</v>
      </c>
    </row>
    <row r="116" spans="1:12" x14ac:dyDescent="0.2">
      <c r="A116" s="3" t="s">
        <v>55</v>
      </c>
      <c r="B116" s="50">
        <f>'Income Statement'!B116</f>
        <v>642.20000000000005</v>
      </c>
      <c r="D116" s="50">
        <f>'Income Statement'!D116</f>
        <v>1525</v>
      </c>
      <c r="F116" s="50">
        <f>'Income Statement'!H116</f>
        <v>6686.06</v>
      </c>
      <c r="H116" s="50">
        <f>'Income Statement'!J116</f>
        <v>1358.16</v>
      </c>
      <c r="J116" s="50">
        <f>'Income Statement'!L116</f>
        <v>4150</v>
      </c>
      <c r="L116" s="50">
        <f>'Income Statement'!P116</f>
        <v>8795.5300000000007</v>
      </c>
    </row>
    <row r="117" spans="1:12" x14ac:dyDescent="0.2">
      <c r="A117" s="3" t="s">
        <v>56</v>
      </c>
      <c r="B117" s="50">
        <f>'Income Statement'!B117</f>
        <v>0</v>
      </c>
      <c r="D117" s="50">
        <f>'Income Statement'!D117</f>
        <v>417</v>
      </c>
      <c r="F117" s="50">
        <f>'Income Statement'!H117</f>
        <v>0</v>
      </c>
      <c r="H117" s="50">
        <f>'Income Statement'!J117</f>
        <v>1500</v>
      </c>
      <c r="J117" s="50">
        <f>'Income Statement'!L117</f>
        <v>834</v>
      </c>
      <c r="L117" s="50">
        <f>'Income Statement'!P117</f>
        <v>3135</v>
      </c>
    </row>
    <row r="118" spans="1:12" x14ac:dyDescent="0.2">
      <c r="A118" s="3" t="s">
        <v>57</v>
      </c>
      <c r="B118" s="50">
        <f>'Income Statement'!B118</f>
        <v>0</v>
      </c>
      <c r="D118" s="50">
        <f>'Income Statement'!D118</f>
        <v>0</v>
      </c>
      <c r="F118" s="50">
        <f>'Income Statement'!H118</f>
        <v>0</v>
      </c>
      <c r="H118" s="50">
        <f>'Income Statement'!J118</f>
        <v>0</v>
      </c>
      <c r="J118" s="50">
        <f>'Income Statement'!L118</f>
        <v>0</v>
      </c>
      <c r="L118" s="50">
        <f>'Income Statement'!P118</f>
        <v>0</v>
      </c>
    </row>
    <row r="119" spans="1:12" ht="30" x14ac:dyDescent="0.2">
      <c r="A119" s="3" t="s">
        <v>125</v>
      </c>
      <c r="B119" s="50">
        <f>'Income Statement'!B119</f>
        <v>26334.15</v>
      </c>
      <c r="D119" s="50">
        <f>'Income Statement'!D119</f>
        <v>7008</v>
      </c>
      <c r="F119" s="50">
        <f>'Income Statement'!H119</f>
        <v>5995.55</v>
      </c>
      <c r="H119" s="50">
        <f>'Income Statement'!J119</f>
        <v>32691.11</v>
      </c>
      <c r="J119" s="50">
        <f>'Income Statement'!L119</f>
        <v>31916</v>
      </c>
      <c r="L119" s="50">
        <f>'Income Statement'!P119</f>
        <v>12465.66</v>
      </c>
    </row>
    <row r="120" spans="1:12" x14ac:dyDescent="0.2">
      <c r="A120" s="3" t="s">
        <v>58</v>
      </c>
      <c r="B120" s="50">
        <f>'Income Statement'!B120</f>
        <v>9037.5</v>
      </c>
      <c r="D120" s="50">
        <f>'Income Statement'!D120</f>
        <v>13743</v>
      </c>
      <c r="F120" s="50">
        <f>'Income Statement'!H120</f>
        <v>7911.2</v>
      </c>
      <c r="H120" s="50">
        <f>'Income Statement'!J120</f>
        <v>14544.91</v>
      </c>
      <c r="J120" s="50">
        <f>'Income Statement'!L120</f>
        <v>27486</v>
      </c>
      <c r="L120" s="50">
        <f>'Income Statement'!P120</f>
        <v>20627.919999999998</v>
      </c>
    </row>
    <row r="121" spans="1:12" x14ac:dyDescent="0.2">
      <c r="A121" s="3" t="s">
        <v>59</v>
      </c>
      <c r="B121" s="50">
        <f>'Income Statement'!B121</f>
        <v>225</v>
      </c>
      <c r="D121" s="50">
        <f>'Income Statement'!D121</f>
        <v>2000</v>
      </c>
      <c r="F121" s="50">
        <f>'Income Statement'!H121</f>
        <v>201.66</v>
      </c>
      <c r="H121" s="50">
        <f>'Income Statement'!J121</f>
        <v>225</v>
      </c>
      <c r="J121" s="50">
        <f>'Income Statement'!L121</f>
        <v>5000</v>
      </c>
      <c r="L121" s="50">
        <f>'Income Statement'!P121</f>
        <v>201.66</v>
      </c>
    </row>
    <row r="122" spans="1:12" x14ac:dyDescent="0.2">
      <c r="A122" s="3" t="s">
        <v>60</v>
      </c>
      <c r="B122" s="50">
        <f>'Income Statement'!B122</f>
        <v>9526.86</v>
      </c>
      <c r="D122" s="50">
        <f>'Income Statement'!D122</f>
        <v>1358</v>
      </c>
      <c r="F122" s="50">
        <f>'Income Statement'!H122</f>
        <v>4051.7</v>
      </c>
      <c r="H122" s="50">
        <f>'Income Statement'!J122</f>
        <v>11920.61</v>
      </c>
      <c r="J122" s="50">
        <f>'Income Statement'!L122</f>
        <v>5072</v>
      </c>
      <c r="L122" s="50">
        <f>'Income Statement'!P122</f>
        <v>4297.95</v>
      </c>
    </row>
    <row r="123" spans="1:12" x14ac:dyDescent="0.2">
      <c r="A123" s="3" t="s">
        <v>61</v>
      </c>
      <c r="B123" s="50">
        <f>'Income Statement'!B123</f>
        <v>2175.27</v>
      </c>
      <c r="D123" s="50">
        <f>'Income Statement'!D123</f>
        <v>3938</v>
      </c>
      <c r="F123" s="50">
        <f>'Income Statement'!H123</f>
        <v>3891.28</v>
      </c>
      <c r="H123" s="50">
        <f>'Income Statement'!J123</f>
        <v>5295.58</v>
      </c>
      <c r="J123" s="50">
        <f>'Income Statement'!L123</f>
        <v>7876</v>
      </c>
      <c r="L123" s="50">
        <f>'Income Statement'!P123</f>
        <v>9874</v>
      </c>
    </row>
    <row r="124" spans="1:12" x14ac:dyDescent="0.2">
      <c r="A124" s="3" t="s">
        <v>62</v>
      </c>
      <c r="B124" s="50">
        <f>'Income Statement'!B124</f>
        <v>1665.77</v>
      </c>
      <c r="D124" s="50">
        <f>'Income Statement'!D124</f>
        <v>2228</v>
      </c>
      <c r="F124" s="50">
        <f>'Income Statement'!H124</f>
        <v>1328.44</v>
      </c>
      <c r="H124" s="50">
        <f>'Income Statement'!J124</f>
        <v>1867.62</v>
      </c>
      <c r="J124" s="50">
        <f>'Income Statement'!L124</f>
        <v>4086</v>
      </c>
      <c r="L124" s="50">
        <f>'Income Statement'!P124</f>
        <v>6011.82</v>
      </c>
    </row>
    <row r="125" spans="1:12" x14ac:dyDescent="0.2">
      <c r="A125" s="3" t="s">
        <v>63</v>
      </c>
      <c r="B125" s="50">
        <f>'Income Statement'!B125</f>
        <v>5790.44</v>
      </c>
      <c r="D125" s="50">
        <f>'Income Statement'!D125</f>
        <v>6262</v>
      </c>
      <c r="F125" s="50">
        <f>'Income Statement'!H125</f>
        <v>5431.7</v>
      </c>
      <c r="H125" s="50">
        <f>'Income Statement'!J125</f>
        <v>11286.43</v>
      </c>
      <c r="J125" s="50">
        <f>'Income Statement'!L125</f>
        <v>12524</v>
      </c>
      <c r="L125" s="50">
        <f>'Income Statement'!P125</f>
        <v>11147.66</v>
      </c>
    </row>
    <row r="126" spans="1:12" x14ac:dyDescent="0.2">
      <c r="A126" s="3" t="s">
        <v>66</v>
      </c>
      <c r="B126" s="50">
        <f>'Income Statement'!B126</f>
        <v>301.87</v>
      </c>
      <c r="D126" s="50">
        <f>'Income Statement'!D126</f>
        <v>317</v>
      </c>
      <c r="F126" s="50">
        <f>'Income Statement'!H126</f>
        <v>303.88</v>
      </c>
      <c r="H126" s="50">
        <f>'Income Statement'!J126</f>
        <v>1504.73</v>
      </c>
      <c r="J126" s="50">
        <f>'Income Statement'!L126</f>
        <v>934</v>
      </c>
      <c r="L126" s="50">
        <f>'Income Statement'!P126</f>
        <v>917.99</v>
      </c>
    </row>
    <row r="127" spans="1:12" x14ac:dyDescent="0.2">
      <c r="A127" s="3" t="s">
        <v>64</v>
      </c>
      <c r="B127" s="50">
        <f>'Income Statement'!B127</f>
        <v>3726.98</v>
      </c>
      <c r="D127" s="50">
        <f>'Income Statement'!D127</f>
        <v>4333</v>
      </c>
      <c r="F127" s="50">
        <f>'Income Statement'!H127</f>
        <v>1097.1600000000001</v>
      </c>
      <c r="H127" s="50">
        <f>'Income Statement'!J127</f>
        <v>7449.62</v>
      </c>
      <c r="J127" s="50">
        <f>'Income Statement'!L127</f>
        <v>8666</v>
      </c>
      <c r="L127" s="50">
        <f>'Income Statement'!P127</f>
        <v>4412.6899999999996</v>
      </c>
    </row>
    <row r="128" spans="1:12" x14ac:dyDescent="0.2">
      <c r="A128" s="3" t="s">
        <v>65</v>
      </c>
      <c r="B128" s="50">
        <f>'Income Statement'!B128</f>
        <v>4498.49</v>
      </c>
      <c r="D128" s="50">
        <f>'Income Statement'!D128</f>
        <v>16065</v>
      </c>
      <c r="F128" s="50">
        <f>'Income Statement'!H128</f>
        <v>1044.77</v>
      </c>
      <c r="H128" s="50">
        <f>'Income Statement'!J128</f>
        <v>11489.31</v>
      </c>
      <c r="J128" s="50">
        <f>'Income Statement'!L128</f>
        <v>22035</v>
      </c>
      <c r="L128" s="50">
        <f>'Income Statement'!P128</f>
        <v>8333.7099999999991</v>
      </c>
    </row>
    <row r="129" spans="1:12" ht="15.75" x14ac:dyDescent="0.2">
      <c r="A129" s="5" t="s">
        <v>67</v>
      </c>
      <c r="B129" s="50">
        <f>'Income Statement'!B129</f>
        <v>203328.99999999997</v>
      </c>
      <c r="D129" s="50">
        <f>'Income Statement'!D129</f>
        <v>180695</v>
      </c>
      <c r="F129" s="50">
        <f>'Income Statement'!H129</f>
        <v>141272.14000000001</v>
      </c>
      <c r="H129" s="50">
        <f>'Income Statement'!J129</f>
        <v>309288.45999999996</v>
      </c>
      <c r="J129" s="50">
        <f>'Income Statement'!L129</f>
        <v>378377</v>
      </c>
      <c r="L129" s="50">
        <f>'Income Statement'!P129</f>
        <v>262601.79000000004</v>
      </c>
    </row>
    <row r="130" spans="1:12" ht="15.75" x14ac:dyDescent="0.2">
      <c r="A130" s="5" t="s">
        <v>112</v>
      </c>
      <c r="B130" s="50">
        <f>'Income Statement'!B130</f>
        <v>0</v>
      </c>
      <c r="D130" s="50">
        <f>'Income Statement'!D130</f>
        <v>0</v>
      </c>
      <c r="F130" s="50">
        <f>'Income Statement'!H130</f>
        <v>0</v>
      </c>
      <c r="H130" s="50">
        <f>'Income Statement'!J130</f>
        <v>0</v>
      </c>
      <c r="J130" s="50">
        <f>'Income Statement'!L130</f>
        <v>0</v>
      </c>
      <c r="L130" s="50">
        <f>'Income Statement'!P130</f>
        <v>0</v>
      </c>
    </row>
    <row r="131" spans="1:12" x14ac:dyDescent="0.2">
      <c r="A131" s="3" t="s">
        <v>113</v>
      </c>
      <c r="B131" s="50">
        <f>'Income Statement'!B131</f>
        <v>1775463.35</v>
      </c>
      <c r="D131" s="50">
        <f>'Income Statement'!D131</f>
        <v>1916667</v>
      </c>
      <c r="F131" s="50">
        <f>'Income Statement'!H131</f>
        <v>1533215.1</v>
      </c>
      <c r="H131" s="50">
        <f>'Income Statement'!J131</f>
        <v>3805761.63</v>
      </c>
      <c r="J131" s="50">
        <f>'Income Statement'!L131</f>
        <v>3833334</v>
      </c>
      <c r="L131" s="50">
        <f>'Income Statement'!P131</f>
        <v>3018486.44</v>
      </c>
    </row>
    <row r="132" spans="1:12" x14ac:dyDescent="0.2">
      <c r="A132" s="3" t="s">
        <v>114</v>
      </c>
      <c r="B132" s="50">
        <f>'Income Statement'!B132</f>
        <v>803191.3</v>
      </c>
      <c r="D132" s="50">
        <f>'Income Statement'!D132</f>
        <v>959771</v>
      </c>
      <c r="F132" s="50">
        <f>'Income Statement'!H132</f>
        <v>1217212.3</v>
      </c>
      <c r="H132" s="50">
        <f>'Income Statement'!J132</f>
        <v>1605918.8</v>
      </c>
      <c r="J132" s="50">
        <f>'Income Statement'!L132</f>
        <v>1919542</v>
      </c>
      <c r="L132" s="50">
        <f>'Income Statement'!P132</f>
        <v>2399785.02</v>
      </c>
    </row>
    <row r="133" spans="1:12" x14ac:dyDescent="0.2">
      <c r="A133" s="3" t="s">
        <v>115</v>
      </c>
      <c r="B133" s="50">
        <f>'Income Statement'!B133</f>
        <v>83636.02</v>
      </c>
      <c r="D133" s="50">
        <f>'Income Statement'!D133</f>
        <v>104167</v>
      </c>
      <c r="F133" s="50">
        <f>'Income Statement'!H133</f>
        <v>98211.35</v>
      </c>
      <c r="H133" s="50">
        <f>'Income Statement'!J133</f>
        <v>151869.35</v>
      </c>
      <c r="J133" s="50">
        <f>'Income Statement'!L133</f>
        <v>208334</v>
      </c>
      <c r="L133" s="50">
        <f>'Income Statement'!P133</f>
        <v>264611.83</v>
      </c>
    </row>
    <row r="134" spans="1:12" x14ac:dyDescent="0.2">
      <c r="A134" s="3" t="s">
        <v>110</v>
      </c>
      <c r="B134" s="50">
        <f>'Income Statement'!B134</f>
        <v>0</v>
      </c>
      <c r="D134" s="50">
        <f>'Income Statement'!D134</f>
        <v>0</v>
      </c>
      <c r="F134" s="50">
        <f>'Income Statement'!H134</f>
        <v>0</v>
      </c>
      <c r="H134" s="50">
        <f>'Income Statement'!J134</f>
        <v>0</v>
      </c>
      <c r="J134" s="50">
        <f>'Income Statement'!L134</f>
        <v>0</v>
      </c>
      <c r="L134" s="50">
        <f>'Income Statement'!P134</f>
        <v>0</v>
      </c>
    </row>
    <row r="135" spans="1:12" ht="31.5" x14ac:dyDescent="0.2">
      <c r="A135" s="5" t="s">
        <v>111</v>
      </c>
      <c r="B135" s="50">
        <f>'Income Statement'!B135</f>
        <v>2662290.6700000004</v>
      </c>
      <c r="D135" s="50">
        <f>'Income Statement'!D135</f>
        <v>2980605</v>
      </c>
      <c r="F135" s="50">
        <f>'Income Statement'!H135</f>
        <v>2848638.7500000005</v>
      </c>
      <c r="H135" s="50">
        <f>'Income Statement'!J135</f>
        <v>5563549.7799999993</v>
      </c>
      <c r="J135" s="50">
        <f>'Income Statement'!L135</f>
        <v>5961210</v>
      </c>
      <c r="L135" s="50">
        <f>'Income Statement'!P135</f>
        <v>5682883.29</v>
      </c>
    </row>
    <row r="136" spans="1:12" ht="15.75" x14ac:dyDescent="0.2">
      <c r="A136" s="5"/>
      <c r="B136" s="50">
        <f>'Income Statement'!B136</f>
        <v>0</v>
      </c>
      <c r="D136" s="50">
        <f>'Income Statement'!D136</f>
        <v>0</v>
      </c>
      <c r="F136" s="50">
        <f>'Income Statement'!H136</f>
        <v>0</v>
      </c>
      <c r="H136" s="50">
        <f>'Income Statement'!J136</f>
        <v>0</v>
      </c>
      <c r="J136" s="50">
        <f>'Income Statement'!L136</f>
        <v>0</v>
      </c>
      <c r="L136" s="50">
        <f>'Income Statement'!P136</f>
        <v>0</v>
      </c>
    </row>
    <row r="137" spans="1:12" x14ac:dyDescent="0.2">
      <c r="A137" s="3" t="s">
        <v>126</v>
      </c>
      <c r="B137" s="50">
        <f>'Income Statement'!B137</f>
        <v>0</v>
      </c>
      <c r="D137" s="50">
        <f>'Income Statement'!D137</f>
        <v>0</v>
      </c>
      <c r="F137" s="50">
        <f>'Income Statement'!H137</f>
        <v>0</v>
      </c>
      <c r="H137" s="50">
        <f>'Income Statement'!J137</f>
        <v>0</v>
      </c>
      <c r="J137" s="50">
        <f>'Income Statement'!L137</f>
        <v>0</v>
      </c>
      <c r="L137" s="50">
        <f>'Income Statement'!P137</f>
        <v>0</v>
      </c>
    </row>
    <row r="138" spans="1:12" ht="15.75" x14ac:dyDescent="0.2">
      <c r="A138" s="5" t="s">
        <v>127</v>
      </c>
      <c r="B138" s="50">
        <f>'Income Statement'!B138</f>
        <v>0</v>
      </c>
      <c r="D138" s="50">
        <f>'Income Statement'!D138</f>
        <v>0</v>
      </c>
      <c r="F138" s="50">
        <f>'Income Statement'!H138</f>
        <v>0</v>
      </c>
      <c r="H138" s="50">
        <f>'Income Statement'!J138</f>
        <v>0</v>
      </c>
      <c r="J138" s="50">
        <f>'Income Statement'!L138</f>
        <v>0</v>
      </c>
      <c r="L138" s="50">
        <f>'Income Statement'!P138</f>
        <v>0</v>
      </c>
    </row>
    <row r="139" spans="1:12" x14ac:dyDescent="0.2">
      <c r="A139" s="3"/>
      <c r="B139" s="50" t="str">
        <f>'Income Statement'!B139</f>
        <v>.</v>
      </c>
      <c r="D139" s="50">
        <f>'Income Statement'!D139</f>
        <v>0</v>
      </c>
      <c r="F139" s="50">
        <f>'Income Statement'!H139</f>
        <v>0</v>
      </c>
      <c r="H139" s="50" t="str">
        <f>'Income Statement'!J139</f>
        <v>.</v>
      </c>
      <c r="J139" s="50">
        <f>'Income Statement'!L139</f>
        <v>0</v>
      </c>
      <c r="L139" s="50">
        <f>'Income Statement'!P139</f>
        <v>0</v>
      </c>
    </row>
    <row r="140" spans="1:12" ht="15.75" x14ac:dyDescent="0.2">
      <c r="A140" s="5" t="s">
        <v>67</v>
      </c>
      <c r="B140" s="50">
        <f>'Income Statement'!B140</f>
        <v>3349152.3400000003</v>
      </c>
      <c r="D140" s="50">
        <f>'Income Statement'!D140</f>
        <v>3921638</v>
      </c>
      <c r="F140" s="50">
        <f>'Income Statement'!H140</f>
        <v>3622905.94</v>
      </c>
      <c r="H140" s="50">
        <f>'Income Statement'!J140</f>
        <v>7016820.8700000001</v>
      </c>
      <c r="J140" s="50">
        <f>'Income Statement'!L140</f>
        <v>7806052</v>
      </c>
      <c r="L140" s="50">
        <f>'Income Statement'!P140</f>
        <v>7313366.8300000001</v>
      </c>
    </row>
    <row r="141" spans="1:12" x14ac:dyDescent="0.2">
      <c r="A141" s="3"/>
      <c r="B141" s="50">
        <f>'Income Statement'!B141</f>
        <v>0</v>
      </c>
      <c r="D141" s="50">
        <f>'Income Statement'!D141</f>
        <v>0</v>
      </c>
      <c r="F141" s="50">
        <f>'Income Statement'!H141</f>
        <v>0</v>
      </c>
      <c r="H141" s="50">
        <f>'Income Statement'!J141</f>
        <v>0</v>
      </c>
      <c r="J141" s="50">
        <f>'Income Statement'!L141</f>
        <v>0</v>
      </c>
      <c r="L141" s="50">
        <f>'Income Statement'!P141</f>
        <v>0</v>
      </c>
    </row>
    <row r="142" spans="1:12" ht="15.75" x14ac:dyDescent="0.2">
      <c r="A142" s="5" t="s">
        <v>69</v>
      </c>
      <c r="B142" s="50">
        <f>'Income Statement'!B142</f>
        <v>685073.69</v>
      </c>
      <c r="D142" s="50">
        <f>'Income Statement'!D142</f>
        <v>-84094</v>
      </c>
      <c r="F142" s="50">
        <f>'Income Statement'!H142</f>
        <v>1692203.3199999998</v>
      </c>
      <c r="H142" s="50">
        <f>'Income Statement'!J142</f>
        <v>1562055.2399999993</v>
      </c>
      <c r="J142" s="50">
        <f>'Income Statement'!L142</f>
        <v>236252</v>
      </c>
      <c r="L142" s="50">
        <f>'Income Statement'!P142</f>
        <v>3015900.4399999995</v>
      </c>
    </row>
    <row r="143" spans="1:12" x14ac:dyDescent="0.2">
      <c r="A143" s="3"/>
    </row>
    <row r="144" spans="1:12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14"/>
    </row>
    <row r="152" spans="1:1" x14ac:dyDescent="0.2">
      <c r="A152" s="14"/>
    </row>
    <row r="153" spans="1:1" x14ac:dyDescent="0.2">
      <c r="A153" s="14"/>
    </row>
    <row r="154" spans="1:1" x14ac:dyDescent="0.2">
      <c r="A154" s="14"/>
    </row>
    <row r="155" spans="1:1" x14ac:dyDescent="0.2">
      <c r="A155" s="14"/>
    </row>
    <row r="156" spans="1:1" x14ac:dyDescent="0.2">
      <c r="A156" s="14"/>
    </row>
    <row r="157" spans="1:1" x14ac:dyDescent="0.2">
      <c r="A157" s="14"/>
    </row>
    <row r="158" spans="1:1" x14ac:dyDescent="0.2">
      <c r="A158" s="14"/>
    </row>
    <row r="159" spans="1:1" x14ac:dyDescent="0.2">
      <c r="A159" s="14"/>
    </row>
    <row r="160" spans="1:1" x14ac:dyDescent="0.2">
      <c r="A160" s="14"/>
    </row>
  </sheetData>
  <mergeCells count="5"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AO94" sqref="AO94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 Statement</vt:lpstr>
      <vt:lpstr>Sheet1</vt:lpstr>
      <vt:lpstr>Income Statement Bar Charts</vt:lpstr>
      <vt:lpstr>'Income Statement'!Print_Titles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Cindi Mitchell</dc:creator>
  <cp:lastModifiedBy>Brian Edwards</cp:lastModifiedBy>
  <cp:lastPrinted>2019-04-19T15:01:52Z</cp:lastPrinted>
  <dcterms:created xsi:type="dcterms:W3CDTF">2011-10-28T18:47:50Z</dcterms:created>
  <dcterms:modified xsi:type="dcterms:W3CDTF">2021-09-14T16:35:55Z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